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N:\CONTPROC\Project Related &amp; Letting Specific Bulletins\2026\March 26, 2026\"/>
    </mc:Choice>
  </mc:AlternateContent>
  <xr:revisionPtr revIDLastSave="0" documentId="8_{301782E0-4E2A-499F-95F0-EF02C255FE62}" xr6:coauthVersionLast="47" xr6:coauthVersionMax="47" xr10:uidLastSave="{00000000-0000-0000-0000-000000000000}"/>
  <bookViews>
    <workbookView xWindow="735" yWindow="735" windowWidth="21600" windowHeight="11295" tabRatio="677" activeTab="6" xr2:uid="{00000000-000D-0000-FFFF-FFFF00000000}"/>
  </bookViews>
  <sheets>
    <sheet name="Allen Ln" sheetId="2" r:id="rId1"/>
    <sheet name="Commerce" sheetId="1" r:id="rId2"/>
    <sheet name="KY 146" sheetId="3" r:id="rId3"/>
    <sheet name="CSX Runaround" sheetId="4" r:id="rId4"/>
    <sheet name="CSX Approach" sheetId="8" r:id="rId5"/>
    <sheet name="Entr, Artisan, Temp Xing" sheetId="5" r:id="rId6"/>
    <sheet name="PROJ TOTALS" sheetId="6" r:id="rId7"/>
    <sheet name="Verify extras" sheetId="7" r:id="rId8"/>
    <sheet name="Sheet1" sheetId="9" r:id="rId9"/>
  </sheets>
  <definedNames>
    <definedName name="_xlnm.Print_Area" localSheetId="0">'Allen Ln'!$A$1:$T$168</definedName>
    <definedName name="_xlnm.Print_Titles" localSheetId="1">Commerce!$1:$3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5" i="6" l="1"/>
  <c r="M37" i="3" l="1"/>
  <c r="K37" i="3"/>
  <c r="I37" i="3"/>
  <c r="G37" i="3"/>
  <c r="E37" i="3"/>
  <c r="C37" i="3"/>
  <c r="M35" i="3"/>
  <c r="K35" i="3"/>
  <c r="I35" i="3"/>
  <c r="G35" i="3"/>
  <c r="E35" i="3"/>
  <c r="C35" i="3"/>
  <c r="M33" i="3"/>
  <c r="K33" i="3"/>
  <c r="I33" i="3"/>
  <c r="G33" i="3"/>
  <c r="E33" i="3"/>
  <c r="C33" i="3"/>
  <c r="M31" i="3"/>
  <c r="K31" i="3"/>
  <c r="I31" i="3"/>
  <c r="G31" i="3"/>
  <c r="E31" i="3"/>
  <c r="C31" i="3"/>
  <c r="M29" i="3"/>
  <c r="K29" i="3"/>
  <c r="I29" i="3"/>
  <c r="G29" i="3"/>
  <c r="E29" i="3"/>
  <c r="C29" i="3"/>
  <c r="M27" i="3"/>
  <c r="K27" i="3"/>
  <c r="I27" i="3"/>
  <c r="G27" i="3"/>
  <c r="E27" i="3"/>
  <c r="C27" i="3"/>
  <c r="M25" i="3"/>
  <c r="K25" i="3"/>
  <c r="I25" i="3"/>
  <c r="G25" i="3"/>
  <c r="E25" i="3"/>
  <c r="C25" i="3"/>
  <c r="M23" i="3"/>
  <c r="K23" i="3"/>
  <c r="I23" i="3"/>
  <c r="G23" i="3"/>
  <c r="E23" i="3"/>
  <c r="C23" i="3"/>
  <c r="M21" i="3"/>
  <c r="K21" i="3"/>
  <c r="I21" i="3"/>
  <c r="G21" i="3"/>
  <c r="E21" i="3"/>
  <c r="C21" i="3"/>
  <c r="M19" i="3"/>
  <c r="K19" i="3"/>
  <c r="I19" i="3"/>
  <c r="G19" i="3"/>
  <c r="E19" i="3"/>
  <c r="C19" i="3"/>
  <c r="M17" i="3"/>
  <c r="K17" i="3"/>
  <c r="I17" i="3"/>
  <c r="G17" i="3"/>
  <c r="E17" i="3"/>
  <c r="C17" i="3"/>
  <c r="M15" i="3"/>
  <c r="K15" i="3"/>
  <c r="I15" i="3"/>
  <c r="G15" i="3"/>
  <c r="E15" i="3"/>
  <c r="C15" i="3"/>
  <c r="M13" i="3"/>
  <c r="K13" i="3"/>
  <c r="I13" i="3"/>
  <c r="G13" i="3"/>
  <c r="E13" i="3"/>
  <c r="C13" i="3"/>
  <c r="M11" i="3"/>
  <c r="K11" i="3"/>
  <c r="I11" i="3"/>
  <c r="G11" i="3"/>
  <c r="E11" i="3"/>
  <c r="C11" i="3"/>
  <c r="M9" i="3"/>
  <c r="K9" i="3"/>
  <c r="I9" i="3"/>
  <c r="G9" i="3"/>
  <c r="E9" i="3"/>
  <c r="C9" i="3"/>
  <c r="M7" i="3"/>
  <c r="K7" i="3"/>
  <c r="I7" i="3"/>
  <c r="G7" i="3"/>
  <c r="E7" i="3"/>
  <c r="C7" i="3"/>
  <c r="M5" i="3"/>
  <c r="K5" i="3"/>
  <c r="I5" i="3"/>
  <c r="G5" i="3"/>
  <c r="E5" i="3"/>
  <c r="C5" i="3"/>
  <c r="F14" i="9" l="1"/>
  <c r="B14" i="9"/>
  <c r="C18" i="9" l="1"/>
  <c r="F18" i="9"/>
  <c r="E11" i="9"/>
  <c r="D11" i="9"/>
  <c r="E18" i="9"/>
  <c r="D18" i="9"/>
  <c r="C11" i="9"/>
  <c r="B11" i="9"/>
  <c r="A11" i="9"/>
  <c r="L14" i="8"/>
  <c r="N8" i="6"/>
  <c r="R28" i="8" l="1"/>
  <c r="R26" i="8"/>
  <c r="R24" i="8"/>
  <c r="R22" i="8"/>
  <c r="R20" i="8"/>
  <c r="R18" i="8"/>
  <c r="R16" i="8"/>
  <c r="R14" i="8"/>
  <c r="R10" i="8"/>
  <c r="R8" i="8"/>
  <c r="R31" i="8" s="1"/>
  <c r="L7" i="6" s="1"/>
  <c r="R6" i="8"/>
  <c r="O28" i="8"/>
  <c r="O26" i="8"/>
  <c r="O24" i="8"/>
  <c r="O22" i="8"/>
  <c r="O20" i="8"/>
  <c r="O18" i="8"/>
  <c r="O16" i="8"/>
  <c r="O14" i="8"/>
  <c r="O10" i="8"/>
  <c r="O8" i="8"/>
  <c r="O6" i="8"/>
  <c r="O31" i="8" l="1"/>
  <c r="N7" i="6" s="1"/>
  <c r="F6" i="6"/>
  <c r="B6" i="6"/>
  <c r="K117" i="4"/>
  <c r="I117" i="4"/>
  <c r="G117" i="4"/>
  <c r="E117" i="4"/>
  <c r="K115" i="4"/>
  <c r="I115" i="4"/>
  <c r="G115" i="4"/>
  <c r="E115" i="4"/>
  <c r="C115" i="4"/>
  <c r="I113" i="4"/>
  <c r="G113" i="4"/>
  <c r="C113" i="4"/>
  <c r="E113" i="4"/>
  <c r="I111" i="4"/>
  <c r="G111" i="4"/>
  <c r="E111" i="4"/>
  <c r="G109" i="4"/>
  <c r="E109" i="4"/>
  <c r="E19" i="4"/>
  <c r="L19" i="8"/>
  <c r="L13" i="8"/>
  <c r="L28" i="8"/>
  <c r="L26" i="8"/>
  <c r="L24" i="8"/>
  <c r="L22" i="8"/>
  <c r="L20" i="8"/>
  <c r="L18" i="8"/>
  <c r="L16" i="8"/>
  <c r="L12" i="8"/>
  <c r="L10" i="8"/>
  <c r="L8" i="8"/>
  <c r="L6" i="8"/>
  <c r="L4" i="8"/>
  <c r="J28" i="8"/>
  <c r="J26" i="8"/>
  <c r="J24" i="8"/>
  <c r="J22" i="8"/>
  <c r="J20" i="8"/>
  <c r="J18" i="8"/>
  <c r="J16" i="8"/>
  <c r="J14" i="8"/>
  <c r="J12" i="8"/>
  <c r="J10" i="8"/>
  <c r="J8" i="8"/>
  <c r="J6" i="8"/>
  <c r="J4" i="8"/>
  <c r="C117" i="4"/>
  <c r="N126" i="4" l="1"/>
  <c r="L31" i="8"/>
  <c r="J31" i="8"/>
  <c r="S15" i="6"/>
  <c r="T23" i="6" l="1"/>
  <c r="S17" i="6"/>
  <c r="S16" i="6"/>
  <c r="S23" i="6" s="1"/>
  <c r="V23" i="6"/>
  <c r="V26" i="6" s="1"/>
  <c r="U23" i="6"/>
  <c r="T25" i="6" l="1"/>
  <c r="U27" i="6" s="1"/>
  <c r="F28" i="8"/>
  <c r="C28" i="8"/>
  <c r="F26" i="8"/>
  <c r="C26" i="8"/>
  <c r="F24" i="8"/>
  <c r="C24" i="8"/>
  <c r="F22" i="8"/>
  <c r="C22" i="8"/>
  <c r="F20" i="8"/>
  <c r="C20" i="8"/>
  <c r="F18" i="8"/>
  <c r="C18" i="8"/>
  <c r="F16" i="8"/>
  <c r="C16" i="8"/>
  <c r="F14" i="8"/>
  <c r="C14" i="8"/>
  <c r="F12" i="8"/>
  <c r="C12" i="8"/>
  <c r="C10" i="8"/>
  <c r="C8" i="8"/>
  <c r="F8" i="8"/>
  <c r="C6" i="8"/>
  <c r="C4" i="8"/>
  <c r="C31" i="8" l="1"/>
  <c r="B7" i="6"/>
  <c r="F4" i="8"/>
  <c r="F31" i="8" s="1"/>
  <c r="F7" i="6" l="1"/>
  <c r="E54" i="7"/>
  <c r="C54" i="7"/>
  <c r="E52" i="7"/>
  <c r="C52" i="7"/>
  <c r="E28" i="7"/>
  <c r="C28" i="7"/>
  <c r="E26" i="7"/>
  <c r="C26" i="7"/>
  <c r="E24" i="7"/>
  <c r="C24" i="7"/>
  <c r="E22" i="7"/>
  <c r="C22" i="7"/>
  <c r="C111" i="4" l="1"/>
  <c r="B50" i="1" l="1"/>
  <c r="E50" i="7" l="1"/>
  <c r="C50" i="7"/>
  <c r="E48" i="7"/>
  <c r="C48" i="7"/>
  <c r="E46" i="7"/>
  <c r="C46" i="7"/>
  <c r="E44" i="7"/>
  <c r="C44" i="7"/>
  <c r="E42" i="7"/>
  <c r="C42" i="7"/>
  <c r="E40" i="7"/>
  <c r="C40" i="7"/>
  <c r="E38" i="7"/>
  <c r="C38" i="7"/>
  <c r="E36" i="7"/>
  <c r="C36" i="7"/>
  <c r="E34" i="7"/>
  <c r="C34" i="7"/>
  <c r="E32" i="7"/>
  <c r="C32" i="7"/>
  <c r="E30" i="7"/>
  <c r="C30" i="7"/>
  <c r="E11" i="7"/>
  <c r="C11" i="7"/>
  <c r="E9" i="7"/>
  <c r="C9" i="7"/>
  <c r="E7" i="7"/>
  <c r="C7" i="7"/>
  <c r="E5" i="7"/>
  <c r="C5" i="7"/>
  <c r="C58" i="7" l="1"/>
  <c r="C15" i="7"/>
  <c r="G58" i="7"/>
  <c r="E58" i="7"/>
  <c r="H58" i="7"/>
  <c r="C57" i="7"/>
  <c r="D28" i="5" s="1"/>
  <c r="E57" i="7"/>
  <c r="C28" i="5" s="1"/>
  <c r="E15" i="7"/>
  <c r="G15" i="7"/>
  <c r="C14" i="7"/>
  <c r="H15" i="7"/>
  <c r="E14" i="7"/>
  <c r="K5" i="4"/>
  <c r="I5" i="4"/>
  <c r="G5" i="4"/>
  <c r="E5" i="4"/>
  <c r="C5" i="4"/>
  <c r="C59" i="7" l="1"/>
  <c r="C16" i="7"/>
  <c r="B10" i="2"/>
  <c r="K69" i="4" l="1"/>
  <c r="I69" i="4"/>
  <c r="G69" i="4"/>
  <c r="E69" i="4"/>
  <c r="C69" i="4"/>
  <c r="C17" i="6"/>
  <c r="B17" i="6"/>
  <c r="C15" i="6"/>
  <c r="B15" i="6"/>
  <c r="D21" i="5"/>
  <c r="C21" i="5"/>
  <c r="E7" i="4"/>
  <c r="C11" i="4"/>
  <c r="E11" i="4"/>
  <c r="G11" i="4"/>
  <c r="I11" i="4"/>
  <c r="K11" i="4"/>
  <c r="C13" i="4"/>
  <c r="E13" i="4"/>
  <c r="G13" i="4"/>
  <c r="I13" i="4"/>
  <c r="K13" i="4"/>
  <c r="C15" i="4"/>
  <c r="E15" i="4"/>
  <c r="G15" i="4"/>
  <c r="I15" i="4"/>
  <c r="K15" i="4"/>
  <c r="C17" i="4"/>
  <c r="E17" i="4"/>
  <c r="G17" i="4"/>
  <c r="I17" i="4"/>
  <c r="K17" i="4"/>
  <c r="C19" i="4"/>
  <c r="G19" i="4"/>
  <c r="I19" i="4"/>
  <c r="K19" i="4"/>
  <c r="C21" i="4"/>
  <c r="E21" i="4"/>
  <c r="G21" i="4"/>
  <c r="I21" i="4"/>
  <c r="K21" i="4"/>
  <c r="C23" i="4"/>
  <c r="E23" i="4"/>
  <c r="G23" i="4"/>
  <c r="I23" i="4"/>
  <c r="K23" i="4"/>
  <c r="C25" i="4"/>
  <c r="E25" i="4"/>
  <c r="G25" i="4"/>
  <c r="I25" i="4"/>
  <c r="K25" i="4"/>
  <c r="C27" i="4"/>
  <c r="E27" i="4"/>
  <c r="G27" i="4"/>
  <c r="I27" i="4"/>
  <c r="K27" i="4"/>
  <c r="C29" i="4"/>
  <c r="E29" i="4"/>
  <c r="G29" i="4"/>
  <c r="I29" i="4"/>
  <c r="K29" i="4"/>
  <c r="C31" i="4"/>
  <c r="E31" i="4"/>
  <c r="G31" i="4"/>
  <c r="I31" i="4"/>
  <c r="K31" i="4"/>
  <c r="C33" i="4"/>
  <c r="E33" i="4"/>
  <c r="G33" i="4"/>
  <c r="I33" i="4"/>
  <c r="K33" i="4"/>
  <c r="C35" i="4"/>
  <c r="E35" i="4"/>
  <c r="G35" i="4"/>
  <c r="I35" i="4"/>
  <c r="K35" i="4"/>
  <c r="C37" i="4"/>
  <c r="E37" i="4"/>
  <c r="G37" i="4"/>
  <c r="I37" i="4"/>
  <c r="K37" i="4"/>
  <c r="C39" i="4"/>
  <c r="E39" i="4"/>
  <c r="G39" i="4"/>
  <c r="I39" i="4"/>
  <c r="K39" i="4"/>
  <c r="C41" i="4"/>
  <c r="E41" i="4"/>
  <c r="G41" i="4"/>
  <c r="I41" i="4"/>
  <c r="K41" i="4"/>
  <c r="C43" i="4"/>
  <c r="E43" i="4"/>
  <c r="G43" i="4"/>
  <c r="I43" i="4"/>
  <c r="K43" i="4"/>
  <c r="C45" i="4"/>
  <c r="E45" i="4"/>
  <c r="G45" i="4"/>
  <c r="I45" i="4"/>
  <c r="K45" i="4"/>
  <c r="C47" i="4"/>
  <c r="E47" i="4"/>
  <c r="G47" i="4"/>
  <c r="I47" i="4"/>
  <c r="K47" i="4"/>
  <c r="C49" i="4"/>
  <c r="E49" i="4"/>
  <c r="G49" i="4"/>
  <c r="I49" i="4"/>
  <c r="K49" i="4"/>
  <c r="C51" i="4"/>
  <c r="E51" i="4"/>
  <c r="G51" i="4"/>
  <c r="I51" i="4"/>
  <c r="K51" i="4"/>
  <c r="C53" i="4"/>
  <c r="E53" i="4"/>
  <c r="G53" i="4"/>
  <c r="I53" i="4"/>
  <c r="K53" i="4"/>
  <c r="C55" i="4"/>
  <c r="E55" i="4"/>
  <c r="G55" i="4"/>
  <c r="I55" i="4"/>
  <c r="K55" i="4"/>
  <c r="C57" i="4"/>
  <c r="E57" i="4"/>
  <c r="G57" i="4"/>
  <c r="I57" i="4"/>
  <c r="K57" i="4"/>
  <c r="C59" i="4"/>
  <c r="E59" i="4"/>
  <c r="G59" i="4"/>
  <c r="I59" i="4"/>
  <c r="K59" i="4"/>
  <c r="C61" i="4"/>
  <c r="E61" i="4"/>
  <c r="G61" i="4"/>
  <c r="I61" i="4"/>
  <c r="K61" i="4"/>
  <c r="C63" i="4"/>
  <c r="E63" i="4"/>
  <c r="G63" i="4"/>
  <c r="I63" i="4"/>
  <c r="K63" i="4"/>
  <c r="C65" i="4"/>
  <c r="E65" i="4"/>
  <c r="G65" i="4"/>
  <c r="I65" i="4"/>
  <c r="K65" i="4"/>
  <c r="C67" i="4"/>
  <c r="E67" i="4"/>
  <c r="G67" i="4"/>
  <c r="I67" i="4"/>
  <c r="K67" i="4"/>
  <c r="C71" i="4"/>
  <c r="E71" i="4"/>
  <c r="G71" i="4"/>
  <c r="I71" i="4"/>
  <c r="K71" i="4"/>
  <c r="C73" i="4"/>
  <c r="E73" i="4"/>
  <c r="G73" i="4"/>
  <c r="I73" i="4"/>
  <c r="K73" i="4"/>
  <c r="C75" i="4"/>
  <c r="E75" i="4"/>
  <c r="G75" i="4"/>
  <c r="I75" i="4"/>
  <c r="K75" i="4"/>
  <c r="C77" i="4"/>
  <c r="E77" i="4"/>
  <c r="G77" i="4"/>
  <c r="I77" i="4"/>
  <c r="K77" i="4"/>
  <c r="C79" i="4"/>
  <c r="E79" i="4"/>
  <c r="G79" i="4"/>
  <c r="I79" i="4"/>
  <c r="K79" i="4"/>
  <c r="C81" i="4"/>
  <c r="E81" i="4"/>
  <c r="G81" i="4"/>
  <c r="I81" i="4"/>
  <c r="K81" i="4"/>
  <c r="C83" i="4"/>
  <c r="E83" i="4"/>
  <c r="G83" i="4"/>
  <c r="I83" i="4"/>
  <c r="K83" i="4"/>
  <c r="C85" i="4"/>
  <c r="E85" i="4"/>
  <c r="G85" i="4"/>
  <c r="I85" i="4"/>
  <c r="K85" i="4"/>
  <c r="C87" i="4"/>
  <c r="E87" i="4"/>
  <c r="G87" i="4"/>
  <c r="I87" i="4"/>
  <c r="K87" i="4"/>
  <c r="C89" i="4"/>
  <c r="E89" i="4"/>
  <c r="G89" i="4"/>
  <c r="I89" i="4"/>
  <c r="K89" i="4"/>
  <c r="C91" i="4"/>
  <c r="E91" i="4"/>
  <c r="G91" i="4"/>
  <c r="I91" i="4"/>
  <c r="K91" i="4"/>
  <c r="C93" i="4"/>
  <c r="E93" i="4"/>
  <c r="G93" i="4"/>
  <c r="I93" i="4"/>
  <c r="K93" i="4"/>
  <c r="C95" i="4"/>
  <c r="E95" i="4"/>
  <c r="G95" i="4"/>
  <c r="I95" i="4"/>
  <c r="K95" i="4"/>
  <c r="C97" i="4"/>
  <c r="E97" i="4"/>
  <c r="G97" i="4"/>
  <c r="I97" i="4"/>
  <c r="K97" i="4"/>
  <c r="C99" i="4"/>
  <c r="E99" i="4"/>
  <c r="G99" i="4"/>
  <c r="I99" i="4"/>
  <c r="K99" i="4"/>
  <c r="C101" i="4"/>
  <c r="E101" i="4"/>
  <c r="G101" i="4"/>
  <c r="I101" i="4"/>
  <c r="K101" i="4"/>
  <c r="C103" i="4"/>
  <c r="E103" i="4"/>
  <c r="G103" i="4"/>
  <c r="I103" i="4"/>
  <c r="K103" i="4"/>
  <c r="C105" i="4"/>
  <c r="E105" i="4"/>
  <c r="G105" i="4"/>
  <c r="I105" i="4"/>
  <c r="K105" i="4"/>
  <c r="C107" i="4"/>
  <c r="E107" i="4"/>
  <c r="G107" i="4"/>
  <c r="I107" i="4"/>
  <c r="K107" i="4"/>
  <c r="C109" i="4"/>
  <c r="I109" i="4"/>
  <c r="K109" i="4"/>
  <c r="C9" i="4"/>
  <c r="E9" i="4"/>
  <c r="G9" i="4"/>
  <c r="I9" i="4"/>
  <c r="K9" i="4"/>
  <c r="C9" i="1"/>
  <c r="E9" i="1"/>
  <c r="G9" i="1"/>
  <c r="I9" i="1"/>
  <c r="K9" i="1"/>
  <c r="M9" i="1"/>
  <c r="C11" i="1"/>
  <c r="E11" i="1"/>
  <c r="G11" i="1"/>
  <c r="I11" i="1"/>
  <c r="K11" i="1"/>
  <c r="M11" i="1"/>
  <c r="C13" i="1"/>
  <c r="E13" i="1"/>
  <c r="G13" i="1"/>
  <c r="I13" i="1"/>
  <c r="K13" i="1"/>
  <c r="M13" i="1"/>
  <c r="C15" i="1"/>
  <c r="E15" i="1"/>
  <c r="G15" i="1"/>
  <c r="I15" i="1"/>
  <c r="K15" i="1"/>
  <c r="M15" i="1"/>
  <c r="C17" i="1"/>
  <c r="E17" i="1"/>
  <c r="G17" i="1"/>
  <c r="I17" i="1"/>
  <c r="K17" i="1"/>
  <c r="M17" i="1"/>
  <c r="C19" i="1"/>
  <c r="E19" i="1"/>
  <c r="G19" i="1"/>
  <c r="I19" i="1"/>
  <c r="K19" i="1"/>
  <c r="M19" i="1"/>
  <c r="C21" i="1"/>
  <c r="E21" i="1"/>
  <c r="G21" i="1"/>
  <c r="I21" i="1"/>
  <c r="K21" i="1"/>
  <c r="M21" i="1"/>
  <c r="C23" i="1"/>
  <c r="E23" i="1"/>
  <c r="G23" i="1"/>
  <c r="I23" i="1"/>
  <c r="K23" i="1"/>
  <c r="M23" i="1"/>
  <c r="C25" i="1"/>
  <c r="E25" i="1"/>
  <c r="G25" i="1"/>
  <c r="I25" i="1"/>
  <c r="K25" i="1"/>
  <c r="M25" i="1"/>
  <c r="C27" i="1"/>
  <c r="E27" i="1"/>
  <c r="G27" i="1"/>
  <c r="I27" i="1"/>
  <c r="K27" i="1"/>
  <c r="M27" i="1"/>
  <c r="C29" i="1"/>
  <c r="E29" i="1"/>
  <c r="G29" i="1"/>
  <c r="I29" i="1"/>
  <c r="K29" i="1"/>
  <c r="M29" i="1"/>
  <c r="C31" i="1"/>
  <c r="E31" i="1"/>
  <c r="G31" i="1"/>
  <c r="I31" i="1"/>
  <c r="K31" i="1"/>
  <c r="M31" i="1"/>
  <c r="C33" i="1"/>
  <c r="E33" i="1"/>
  <c r="G33" i="1"/>
  <c r="I33" i="1"/>
  <c r="K33" i="1"/>
  <c r="M33" i="1"/>
  <c r="C35" i="1"/>
  <c r="E35" i="1"/>
  <c r="G35" i="1"/>
  <c r="I35" i="1"/>
  <c r="K35" i="1"/>
  <c r="M35" i="1"/>
  <c r="C37" i="1"/>
  <c r="E37" i="1"/>
  <c r="G37" i="1"/>
  <c r="I37" i="1"/>
  <c r="K37" i="1"/>
  <c r="M37" i="1"/>
  <c r="C39" i="1"/>
  <c r="E39" i="1"/>
  <c r="G39" i="1"/>
  <c r="I39" i="1"/>
  <c r="K39" i="1"/>
  <c r="M39" i="1"/>
  <c r="C41" i="1"/>
  <c r="E41" i="1"/>
  <c r="G41" i="1"/>
  <c r="I41" i="1"/>
  <c r="K41" i="1"/>
  <c r="M41" i="1"/>
  <c r="C43" i="1"/>
  <c r="E43" i="1"/>
  <c r="G43" i="1"/>
  <c r="I43" i="1"/>
  <c r="K43" i="1"/>
  <c r="M43" i="1"/>
  <c r="C45" i="1"/>
  <c r="E45" i="1"/>
  <c r="G45" i="1"/>
  <c r="I45" i="1"/>
  <c r="K45" i="1"/>
  <c r="M45" i="1"/>
  <c r="C47" i="1"/>
  <c r="E47" i="1"/>
  <c r="G47" i="1"/>
  <c r="I47" i="1"/>
  <c r="K47" i="1"/>
  <c r="M47" i="1"/>
  <c r="C49" i="1"/>
  <c r="E49" i="1"/>
  <c r="G49" i="1"/>
  <c r="I49" i="1"/>
  <c r="K49" i="1"/>
  <c r="M49" i="1"/>
  <c r="C51" i="1"/>
  <c r="E51" i="1"/>
  <c r="G51" i="1"/>
  <c r="I51" i="1"/>
  <c r="K51" i="1"/>
  <c r="M51" i="1"/>
  <c r="C53" i="1"/>
  <c r="E53" i="1"/>
  <c r="G53" i="1"/>
  <c r="I53" i="1"/>
  <c r="K53" i="1"/>
  <c r="M53" i="1"/>
  <c r="C55" i="1"/>
  <c r="E55" i="1"/>
  <c r="G55" i="1"/>
  <c r="I55" i="1"/>
  <c r="K55" i="1"/>
  <c r="M55" i="1"/>
  <c r="C57" i="1"/>
  <c r="E57" i="1"/>
  <c r="G57" i="1"/>
  <c r="I57" i="1"/>
  <c r="K57" i="1"/>
  <c r="M57" i="1"/>
  <c r="C59" i="1"/>
  <c r="E59" i="1"/>
  <c r="G59" i="1"/>
  <c r="I59" i="1"/>
  <c r="K59" i="1"/>
  <c r="M59" i="1"/>
  <c r="C61" i="1"/>
  <c r="E61" i="1"/>
  <c r="G61" i="1"/>
  <c r="I61" i="1"/>
  <c r="K61" i="1"/>
  <c r="M61" i="1"/>
  <c r="C63" i="1"/>
  <c r="E63" i="1"/>
  <c r="G63" i="1"/>
  <c r="I63" i="1"/>
  <c r="K63" i="1"/>
  <c r="M63" i="1"/>
  <c r="E65" i="1"/>
  <c r="G65" i="1"/>
  <c r="I65" i="1"/>
  <c r="K65" i="1"/>
  <c r="M65" i="1"/>
  <c r="C7" i="1"/>
  <c r="E7" i="1"/>
  <c r="G7" i="1"/>
  <c r="I7" i="1"/>
  <c r="K7" i="1"/>
  <c r="M7" i="1"/>
  <c r="K7" i="4"/>
  <c r="I7" i="4"/>
  <c r="G7" i="4"/>
  <c r="C7" i="4"/>
  <c r="I40" i="3"/>
  <c r="M5" i="1"/>
  <c r="K5" i="1"/>
  <c r="G5" i="1"/>
  <c r="E5" i="1"/>
  <c r="C5" i="1"/>
  <c r="B4" i="6" s="1"/>
  <c r="M9" i="2"/>
  <c r="M11" i="2"/>
  <c r="M13" i="2"/>
  <c r="M15" i="2"/>
  <c r="M17" i="2"/>
  <c r="M19" i="2"/>
  <c r="M21" i="2"/>
  <c r="M23" i="2"/>
  <c r="M25" i="2"/>
  <c r="M27" i="2"/>
  <c r="M29" i="2"/>
  <c r="M31" i="2"/>
  <c r="M33" i="2"/>
  <c r="M35" i="2"/>
  <c r="M37" i="2"/>
  <c r="M39" i="2"/>
  <c r="M41" i="2"/>
  <c r="M43" i="2"/>
  <c r="M45" i="2"/>
  <c r="M47" i="2"/>
  <c r="M49" i="2"/>
  <c r="M51" i="2"/>
  <c r="M53" i="2"/>
  <c r="M55" i="2"/>
  <c r="M57" i="2"/>
  <c r="M59" i="2"/>
  <c r="M61" i="2"/>
  <c r="M63" i="2"/>
  <c r="M65" i="2"/>
  <c r="M67" i="2"/>
  <c r="M69" i="2"/>
  <c r="M71" i="2"/>
  <c r="M73" i="2"/>
  <c r="M75" i="2"/>
  <c r="M77" i="2"/>
  <c r="M79" i="2"/>
  <c r="M81" i="2"/>
  <c r="M83" i="2"/>
  <c r="M85" i="2"/>
  <c r="M87" i="2"/>
  <c r="M89" i="2"/>
  <c r="M91" i="2"/>
  <c r="M93" i="2"/>
  <c r="M95" i="2"/>
  <c r="M97" i="2"/>
  <c r="M99" i="2"/>
  <c r="M101" i="2"/>
  <c r="M103" i="2"/>
  <c r="M105" i="2"/>
  <c r="M107" i="2"/>
  <c r="M109" i="2"/>
  <c r="M111" i="2"/>
  <c r="M113" i="2"/>
  <c r="M115" i="2"/>
  <c r="M117" i="2"/>
  <c r="M119" i="2"/>
  <c r="M121" i="2"/>
  <c r="M123" i="2"/>
  <c r="M125" i="2"/>
  <c r="M127" i="2"/>
  <c r="M129" i="2"/>
  <c r="M131" i="2"/>
  <c r="M133" i="2"/>
  <c r="M135" i="2"/>
  <c r="M137" i="2"/>
  <c r="M139" i="2"/>
  <c r="M141" i="2"/>
  <c r="M143" i="2"/>
  <c r="M145" i="2"/>
  <c r="M147" i="2"/>
  <c r="M149" i="2"/>
  <c r="M151" i="2"/>
  <c r="M153" i="2"/>
  <c r="M155" i="2"/>
  <c r="M157" i="2"/>
  <c r="C7" i="2"/>
  <c r="E7" i="2"/>
  <c r="G7" i="2"/>
  <c r="M7" i="2"/>
  <c r="K7" i="2"/>
  <c r="K81" i="2"/>
  <c r="K83" i="2"/>
  <c r="K85" i="2"/>
  <c r="K87" i="2"/>
  <c r="K89" i="2"/>
  <c r="K91" i="2"/>
  <c r="K93" i="2"/>
  <c r="K95" i="2"/>
  <c r="K97" i="2"/>
  <c r="K99" i="2"/>
  <c r="K101" i="2"/>
  <c r="K103" i="2"/>
  <c r="K105" i="2"/>
  <c r="K107" i="2"/>
  <c r="K109" i="2"/>
  <c r="K111" i="2"/>
  <c r="K113" i="2"/>
  <c r="K115" i="2"/>
  <c r="K117" i="2"/>
  <c r="K119" i="2"/>
  <c r="K121" i="2"/>
  <c r="K123" i="2"/>
  <c r="K125" i="2"/>
  <c r="K127" i="2"/>
  <c r="K129" i="2"/>
  <c r="K131" i="2"/>
  <c r="K133" i="2"/>
  <c r="K135" i="2"/>
  <c r="K137" i="2"/>
  <c r="K139" i="2"/>
  <c r="K141" i="2"/>
  <c r="K143" i="2"/>
  <c r="K145" i="2"/>
  <c r="K147" i="2"/>
  <c r="K149" i="2"/>
  <c r="K151" i="2"/>
  <c r="K153" i="2"/>
  <c r="K155" i="2"/>
  <c r="K157" i="2"/>
  <c r="I81" i="2"/>
  <c r="I83" i="2"/>
  <c r="I85" i="2"/>
  <c r="I87" i="2"/>
  <c r="I89" i="2"/>
  <c r="I91" i="2"/>
  <c r="I93" i="2"/>
  <c r="I95" i="2"/>
  <c r="I97" i="2"/>
  <c r="I99" i="2"/>
  <c r="I101" i="2"/>
  <c r="I103" i="2"/>
  <c r="I105" i="2"/>
  <c r="I107" i="2"/>
  <c r="I109" i="2"/>
  <c r="I111" i="2"/>
  <c r="I113" i="2"/>
  <c r="I115" i="2"/>
  <c r="I117" i="2"/>
  <c r="I119" i="2"/>
  <c r="I121" i="2"/>
  <c r="I123" i="2"/>
  <c r="I125" i="2"/>
  <c r="I127" i="2"/>
  <c r="I129" i="2"/>
  <c r="I131" i="2"/>
  <c r="I133" i="2"/>
  <c r="I135" i="2"/>
  <c r="I137" i="2"/>
  <c r="I139" i="2"/>
  <c r="I141" i="2"/>
  <c r="I143" i="2"/>
  <c r="I145" i="2"/>
  <c r="I147" i="2"/>
  <c r="I149" i="2"/>
  <c r="I151" i="2"/>
  <c r="I153" i="2"/>
  <c r="I155" i="2"/>
  <c r="I157" i="2"/>
  <c r="G81" i="2"/>
  <c r="G83" i="2"/>
  <c r="G85" i="2"/>
  <c r="G87" i="2"/>
  <c r="G89" i="2"/>
  <c r="G91" i="2"/>
  <c r="G93" i="2"/>
  <c r="G95" i="2"/>
  <c r="G97" i="2"/>
  <c r="G99" i="2"/>
  <c r="G101" i="2"/>
  <c r="G103" i="2"/>
  <c r="G105" i="2"/>
  <c r="G107" i="2"/>
  <c r="G109" i="2"/>
  <c r="G111" i="2"/>
  <c r="G113" i="2"/>
  <c r="G115" i="2"/>
  <c r="G117" i="2"/>
  <c r="G119" i="2"/>
  <c r="G121" i="2"/>
  <c r="G123" i="2"/>
  <c r="G125" i="2"/>
  <c r="G127" i="2"/>
  <c r="G129" i="2"/>
  <c r="G131" i="2"/>
  <c r="G133" i="2"/>
  <c r="G135" i="2"/>
  <c r="G137" i="2"/>
  <c r="G139" i="2"/>
  <c r="G141" i="2"/>
  <c r="G143" i="2"/>
  <c r="G145" i="2"/>
  <c r="G147" i="2"/>
  <c r="G149" i="2"/>
  <c r="G151" i="2"/>
  <c r="G153" i="2"/>
  <c r="G155" i="2"/>
  <c r="G157" i="2"/>
  <c r="E83" i="2"/>
  <c r="E85" i="2"/>
  <c r="E87" i="2"/>
  <c r="E89" i="2"/>
  <c r="E91" i="2"/>
  <c r="E93" i="2"/>
  <c r="E95" i="2"/>
  <c r="E97" i="2"/>
  <c r="E99" i="2"/>
  <c r="E101" i="2"/>
  <c r="E103" i="2"/>
  <c r="E105" i="2"/>
  <c r="E107" i="2"/>
  <c r="E109" i="2"/>
  <c r="E111" i="2"/>
  <c r="E113" i="2"/>
  <c r="E115" i="2"/>
  <c r="E117" i="2"/>
  <c r="E119" i="2"/>
  <c r="E121" i="2"/>
  <c r="E123" i="2"/>
  <c r="E125" i="2"/>
  <c r="E127" i="2"/>
  <c r="E129" i="2"/>
  <c r="E131" i="2"/>
  <c r="E133" i="2"/>
  <c r="E135" i="2"/>
  <c r="E137" i="2"/>
  <c r="E139" i="2"/>
  <c r="E141" i="2"/>
  <c r="E143" i="2"/>
  <c r="E145" i="2"/>
  <c r="E147" i="2"/>
  <c r="E149" i="2"/>
  <c r="E151" i="2"/>
  <c r="E153" i="2"/>
  <c r="E155" i="2"/>
  <c r="E157" i="2"/>
  <c r="E81" i="2"/>
  <c r="E79" i="2"/>
  <c r="C79" i="2"/>
  <c r="C81" i="2"/>
  <c r="C83" i="2"/>
  <c r="C85" i="2"/>
  <c r="C87" i="2"/>
  <c r="C89" i="2"/>
  <c r="C91" i="2"/>
  <c r="C93" i="2"/>
  <c r="C95" i="2"/>
  <c r="C97" i="2"/>
  <c r="C99" i="2"/>
  <c r="C101" i="2"/>
  <c r="C103" i="2"/>
  <c r="C105" i="2"/>
  <c r="C107" i="2"/>
  <c r="C109" i="2"/>
  <c r="C111" i="2"/>
  <c r="C113" i="2"/>
  <c r="C115" i="2"/>
  <c r="C117" i="2"/>
  <c r="C119" i="2"/>
  <c r="C121" i="2"/>
  <c r="C123" i="2"/>
  <c r="C125" i="2"/>
  <c r="C127" i="2"/>
  <c r="C129" i="2"/>
  <c r="C131" i="2"/>
  <c r="C133" i="2"/>
  <c r="C135" i="2"/>
  <c r="C137" i="2"/>
  <c r="C139" i="2"/>
  <c r="C141" i="2"/>
  <c r="C143" i="2"/>
  <c r="C145" i="2"/>
  <c r="C147" i="2"/>
  <c r="C149" i="2"/>
  <c r="C151" i="2"/>
  <c r="C153" i="2"/>
  <c r="C155" i="2"/>
  <c r="C157" i="2"/>
  <c r="E11" i="2"/>
  <c r="E13" i="2"/>
  <c r="E15" i="2"/>
  <c r="E17" i="2"/>
  <c r="E19" i="2"/>
  <c r="E21" i="2"/>
  <c r="E23" i="2"/>
  <c r="E25" i="2"/>
  <c r="E27" i="2"/>
  <c r="E29" i="2"/>
  <c r="E31" i="2"/>
  <c r="E33" i="2"/>
  <c r="E35" i="2"/>
  <c r="E37" i="2"/>
  <c r="E39" i="2"/>
  <c r="E41" i="2"/>
  <c r="E43" i="2"/>
  <c r="E45" i="2"/>
  <c r="E47" i="2"/>
  <c r="E49" i="2"/>
  <c r="E51" i="2"/>
  <c r="E53" i="2"/>
  <c r="E55" i="2"/>
  <c r="E57" i="2"/>
  <c r="E59" i="2"/>
  <c r="E61" i="2"/>
  <c r="E63" i="2"/>
  <c r="E65" i="2"/>
  <c r="E67" i="2"/>
  <c r="E69" i="2"/>
  <c r="E71" i="2"/>
  <c r="E73" i="2"/>
  <c r="E75" i="2"/>
  <c r="E77" i="2"/>
  <c r="E9" i="2"/>
  <c r="C33" i="2"/>
  <c r="C35" i="2"/>
  <c r="C37" i="2"/>
  <c r="C39" i="2"/>
  <c r="C41" i="2"/>
  <c r="C43" i="2"/>
  <c r="C45" i="2"/>
  <c r="C47" i="2"/>
  <c r="C49" i="2"/>
  <c r="C51" i="2"/>
  <c r="C53" i="2"/>
  <c r="C55" i="2"/>
  <c r="C57" i="2"/>
  <c r="C59" i="2"/>
  <c r="C61" i="2"/>
  <c r="C63" i="2"/>
  <c r="C65" i="2"/>
  <c r="C67" i="2"/>
  <c r="C69" i="2"/>
  <c r="C71" i="2"/>
  <c r="C73" i="2"/>
  <c r="C75" i="2"/>
  <c r="C77" i="2"/>
  <c r="G35" i="2"/>
  <c r="G37" i="2"/>
  <c r="G39" i="2"/>
  <c r="G41" i="2"/>
  <c r="G43" i="2"/>
  <c r="G45" i="2"/>
  <c r="G47" i="2"/>
  <c r="G49" i="2"/>
  <c r="G51" i="2"/>
  <c r="G53" i="2"/>
  <c r="G55" i="2"/>
  <c r="G57" i="2"/>
  <c r="G59" i="2"/>
  <c r="G61" i="2"/>
  <c r="G63" i="2"/>
  <c r="G65" i="2"/>
  <c r="G67" i="2"/>
  <c r="G69" i="2"/>
  <c r="G71" i="2"/>
  <c r="G73" i="2"/>
  <c r="G75" i="2"/>
  <c r="G77" i="2"/>
  <c r="G79" i="2"/>
  <c r="I35" i="2"/>
  <c r="I37" i="2"/>
  <c r="I39" i="2"/>
  <c r="I41" i="2"/>
  <c r="I43" i="2"/>
  <c r="I45" i="2"/>
  <c r="I47" i="2"/>
  <c r="I49" i="2"/>
  <c r="I51" i="2"/>
  <c r="I53" i="2"/>
  <c r="I55" i="2"/>
  <c r="I57" i="2"/>
  <c r="I59" i="2"/>
  <c r="I61" i="2"/>
  <c r="I63" i="2"/>
  <c r="I65" i="2"/>
  <c r="I67" i="2"/>
  <c r="I69" i="2"/>
  <c r="I71" i="2"/>
  <c r="I73" i="2"/>
  <c r="I75" i="2"/>
  <c r="I77" i="2"/>
  <c r="I79" i="2"/>
  <c r="K35" i="2"/>
  <c r="K37" i="2"/>
  <c r="K39" i="2"/>
  <c r="K41" i="2"/>
  <c r="K43" i="2"/>
  <c r="K45" i="2"/>
  <c r="K47" i="2"/>
  <c r="K49" i="2"/>
  <c r="K51" i="2"/>
  <c r="K53" i="2"/>
  <c r="K55" i="2"/>
  <c r="K57" i="2"/>
  <c r="K59" i="2"/>
  <c r="K61" i="2"/>
  <c r="K63" i="2"/>
  <c r="K65" i="2"/>
  <c r="K67" i="2"/>
  <c r="K69" i="2"/>
  <c r="K71" i="2"/>
  <c r="K73" i="2"/>
  <c r="K75" i="2"/>
  <c r="K77" i="2"/>
  <c r="K79" i="2"/>
  <c r="K9" i="2"/>
  <c r="K11" i="2"/>
  <c r="K13" i="2"/>
  <c r="K15" i="2"/>
  <c r="K17" i="2"/>
  <c r="K19" i="2"/>
  <c r="K21" i="2"/>
  <c r="K23" i="2"/>
  <c r="K25" i="2"/>
  <c r="K27" i="2"/>
  <c r="K29" i="2"/>
  <c r="K31" i="2"/>
  <c r="K33" i="2"/>
  <c r="I9" i="2"/>
  <c r="I11" i="2"/>
  <c r="I13" i="2"/>
  <c r="I15" i="2"/>
  <c r="I17" i="2"/>
  <c r="I19" i="2"/>
  <c r="I21" i="2"/>
  <c r="I23" i="2"/>
  <c r="I25" i="2"/>
  <c r="I27" i="2"/>
  <c r="I29" i="2"/>
  <c r="I31" i="2"/>
  <c r="I33" i="2"/>
  <c r="G9" i="2"/>
  <c r="G11" i="2"/>
  <c r="G13" i="2"/>
  <c r="G15" i="2"/>
  <c r="G17" i="2"/>
  <c r="G19" i="2"/>
  <c r="G21" i="2"/>
  <c r="G23" i="2"/>
  <c r="G25" i="2"/>
  <c r="G27" i="2"/>
  <c r="G29" i="2"/>
  <c r="G31" i="2"/>
  <c r="G33" i="2"/>
  <c r="C9" i="2"/>
  <c r="C11" i="2"/>
  <c r="C13" i="2"/>
  <c r="C15" i="2"/>
  <c r="C17" i="2"/>
  <c r="C19" i="2"/>
  <c r="C21" i="2"/>
  <c r="C23" i="2"/>
  <c r="C25" i="2"/>
  <c r="C27" i="2"/>
  <c r="C29" i="2"/>
  <c r="C31" i="2"/>
  <c r="I7" i="2"/>
  <c r="H3" i="6" s="1"/>
  <c r="M126" i="4" l="1"/>
  <c r="C122" i="4"/>
  <c r="O34" i="4"/>
  <c r="Q34" i="4"/>
  <c r="P34" i="4"/>
  <c r="O126" i="4"/>
  <c r="Q126" i="4"/>
  <c r="Q92" i="4"/>
  <c r="O92" i="4"/>
  <c r="P126" i="4"/>
  <c r="P92" i="4"/>
  <c r="N92" i="4"/>
  <c r="M92" i="4"/>
  <c r="M34" i="4"/>
  <c r="E122" i="4"/>
  <c r="N34" i="4"/>
  <c r="J3" i="6"/>
  <c r="E76" i="1"/>
  <c r="D4" i="6"/>
  <c r="M40" i="3"/>
  <c r="D3" i="6"/>
  <c r="L4" i="6"/>
  <c r="C40" i="3"/>
  <c r="I76" i="1"/>
  <c r="H4" i="6"/>
  <c r="F3" i="6"/>
  <c r="B3" i="6"/>
  <c r="E40" i="3"/>
  <c r="M162" i="2"/>
  <c r="L3" i="6"/>
  <c r="K40" i="3"/>
  <c r="F4" i="6"/>
  <c r="L6" i="6"/>
  <c r="J4" i="6"/>
  <c r="G40" i="3"/>
  <c r="C13" i="6"/>
  <c r="C25" i="5"/>
  <c r="B13" i="6"/>
  <c r="D25" i="5"/>
  <c r="G76" i="1"/>
  <c r="K76" i="1"/>
  <c r="P71" i="1"/>
  <c r="T71" i="1"/>
  <c r="M76" i="1"/>
  <c r="C76" i="1"/>
  <c r="E162" i="2"/>
  <c r="E167" i="2" s="1"/>
  <c r="T120" i="2"/>
  <c r="G169" i="2"/>
  <c r="G162" i="2"/>
  <c r="I162" i="2"/>
  <c r="K162" i="2"/>
  <c r="C169" i="2"/>
  <c r="C162" i="2"/>
  <c r="F5" i="6"/>
  <c r="T41" i="3"/>
  <c r="P120" i="2"/>
  <c r="Q71" i="1"/>
  <c r="Q120" i="2"/>
  <c r="S161" i="2"/>
  <c r="B5" i="6"/>
  <c r="S71" i="1"/>
  <c r="R161" i="2"/>
  <c r="Q41" i="3"/>
  <c r="P41" i="3"/>
  <c r="O41" i="3"/>
  <c r="Q161" i="2"/>
  <c r="O71" i="1"/>
  <c r="R41" i="3"/>
  <c r="O61" i="2"/>
  <c r="R120" i="2"/>
  <c r="T61" i="2"/>
  <c r="T166" i="2" s="1"/>
  <c r="T161" i="2"/>
  <c r="S120" i="2"/>
  <c r="P61" i="2"/>
  <c r="E78" i="1"/>
  <c r="L5" i="6"/>
  <c r="J5" i="6"/>
  <c r="D5" i="6"/>
  <c r="P161" i="2"/>
  <c r="S41" i="3"/>
  <c r="C43" i="3"/>
  <c r="H5" i="6"/>
  <c r="E43" i="3"/>
  <c r="S61" i="2"/>
  <c r="S166" i="2" s="1"/>
  <c r="Q61" i="2"/>
  <c r="R61" i="2"/>
  <c r="O161" i="2"/>
  <c r="O120" i="2"/>
  <c r="R71" i="1"/>
  <c r="C78" i="1"/>
  <c r="C170" i="2" l="1"/>
  <c r="Q128" i="4"/>
  <c r="P128" i="4"/>
  <c r="N128" i="4"/>
  <c r="O128" i="4"/>
  <c r="M128" i="4"/>
  <c r="J23" i="6"/>
  <c r="C167" i="2"/>
  <c r="C168" i="2" s="1"/>
  <c r="K23" i="6"/>
  <c r="B8" i="6"/>
  <c r="O74" i="1"/>
  <c r="R166" i="2"/>
  <c r="Q166" i="2"/>
  <c r="O166" i="2"/>
  <c r="C79" i="1"/>
  <c r="O43" i="3"/>
  <c r="D8" i="6"/>
  <c r="C23" i="6" s="1"/>
  <c r="P166" i="2"/>
  <c r="J8" i="6"/>
  <c r="F8" i="6"/>
  <c r="D23" i="6" s="1"/>
  <c r="C44" i="3"/>
  <c r="L8" i="6"/>
  <c r="H23" i="6" s="1"/>
  <c r="L23" i="6" s="1"/>
  <c r="C123" i="4"/>
  <c r="H8" i="6"/>
  <c r="B23" i="6" l="1"/>
  <c r="B25" i="6"/>
  <c r="L25" i="6" s="1"/>
  <c r="P168" i="2"/>
  <c r="D35" i="6"/>
  <c r="F35" i="6" l="1"/>
</calcChain>
</file>

<file path=xl/sharedStrings.xml><?xml version="1.0" encoding="utf-8"?>
<sst xmlns="http://schemas.openxmlformats.org/spreadsheetml/2006/main" count="297" uniqueCount="111">
  <si>
    <t>STA.</t>
  </si>
  <si>
    <t>AREA (SQFT)</t>
  </si>
  <si>
    <t>VOLUME (CYD)</t>
  </si>
  <si>
    <t>TOTAL</t>
  </si>
  <si>
    <t>EXCESS</t>
  </si>
  <si>
    <t>MAINLINE</t>
  </si>
  <si>
    <t>COM</t>
  </si>
  <si>
    <t>EMB</t>
  </si>
  <si>
    <t>DT. LT.</t>
  </si>
  <si>
    <t>DT. RT.</t>
  </si>
  <si>
    <t>DT LT</t>
  </si>
  <si>
    <t>DT RT</t>
  </si>
  <si>
    <t>BENCH</t>
  </si>
  <si>
    <t>EMB BENCH</t>
  </si>
  <si>
    <t>ROCK</t>
  </si>
  <si>
    <t>SHEET TOTAL STA. 137+75 TO 150+00</t>
  </si>
  <si>
    <t>SHEET TOTAL STA. 150+00 TO 165+00</t>
  </si>
  <si>
    <t>SHEET TOTAL STA. 160+00 TO 175+14</t>
  </si>
  <si>
    <t xml:space="preserve">COMMERCE </t>
  </si>
  <si>
    <t>KY 146</t>
  </si>
  <si>
    <t>CSX RUNAROUND</t>
  </si>
  <si>
    <t>CHECK</t>
  </si>
  <si>
    <t>COM CHECK</t>
  </si>
  <si>
    <t>SHEET TOTAL STA. 42+50 TO 57+00</t>
  </si>
  <si>
    <t>ENTRANCES</t>
  </si>
  <si>
    <t>14410 L</t>
  </si>
  <si>
    <t>14600 RT</t>
  </si>
  <si>
    <t>14780 LT</t>
  </si>
  <si>
    <t>14920 LT</t>
  </si>
  <si>
    <t>15310 LT</t>
  </si>
  <si>
    <t>15450 LT</t>
  </si>
  <si>
    <t>15560 RT</t>
  </si>
  <si>
    <t>15700 LT</t>
  </si>
  <si>
    <t>15790 LT</t>
  </si>
  <si>
    <t>15880 LT</t>
  </si>
  <si>
    <t>15905 RT</t>
  </si>
  <si>
    <t>16000 LT</t>
  </si>
  <si>
    <t>16240 RT</t>
  </si>
  <si>
    <t>16430 LT</t>
  </si>
  <si>
    <t>16545 LT</t>
  </si>
  <si>
    <t>16670 LT</t>
  </si>
  <si>
    <t>ACC ALT02</t>
  </si>
  <si>
    <t>ACC CONN</t>
  </si>
  <si>
    <t>ARTISAN PKWY</t>
  </si>
  <si>
    <t>TEMP ALLEN XING</t>
  </si>
  <si>
    <t>ALLEN LN</t>
  </si>
  <si>
    <t>COMMERCE</t>
  </si>
  <si>
    <t>KY146</t>
  </si>
  <si>
    <t>ALLEN LN TEMP XING</t>
  </si>
  <si>
    <t>INCIDENTAL TO RUNAROUND CONST.</t>
  </si>
  <si>
    <t>PROJECT TOTALS*</t>
  </si>
  <si>
    <t>SHEET TOTAL STA. 649+32.16 TO 656+77.31</t>
  </si>
  <si>
    <t>PROJ TOTALS</t>
  </si>
  <si>
    <t>Both TOTAL</t>
  </si>
  <si>
    <t>Entrance TOTAL</t>
  </si>
  <si>
    <t>Artisan</t>
  </si>
  <si>
    <t>temp Allen Xing</t>
  </si>
  <si>
    <t>Rock</t>
  </si>
  <si>
    <t>Com-no Rock</t>
  </si>
  <si>
    <t>Com-incl Rock</t>
  </si>
  <si>
    <t>old #s from xsect and XML sheet - didn't match planset - LJS</t>
  </si>
  <si>
    <t>from revised alignment, see "Verify extras" page - LJS</t>
  </si>
  <si>
    <t>SF</t>
  </si>
  <si>
    <t>CY</t>
  </si>
  <si>
    <t>Bridge</t>
  </si>
  <si>
    <t>TOTALS</t>
  </si>
  <si>
    <t>com</t>
  </si>
  <si>
    <t>rock</t>
  </si>
  <si>
    <t>emb</t>
  </si>
  <si>
    <t>allen</t>
  </si>
  <si>
    <t>for #2200</t>
  </si>
  <si>
    <t>commerce</t>
  </si>
  <si>
    <t>ky 146</t>
  </si>
  <si>
    <t>ent,art,</t>
  </si>
  <si>
    <t>allen tmp xing</t>
  </si>
  <si>
    <t>csx main</t>
  </si>
  <si>
    <t>csx runrnd</t>
  </si>
  <si>
    <t>old numbers for comparison</t>
  </si>
  <si>
    <t>for Gen Sum #2200</t>
  </si>
  <si>
    <t>total</t>
  </si>
  <si>
    <t>*</t>
  </si>
  <si>
    <t>*last amount didn't include the 36 from temp xing</t>
  </si>
  <si>
    <t>tot exc</t>
  </si>
  <si>
    <t>total emb</t>
  </si>
  <si>
    <t>total excess</t>
  </si>
  <si>
    <t>incidental amount (runaround not counted) -&gt;</t>
  </si>
  <si>
    <t>Do Not Use - Comparison only</t>
  </si>
  <si>
    <t>Allen, RR appr, Artisan, ent</t>
  </si>
  <si>
    <t>CSX Approach</t>
  </si>
  <si>
    <t>SHEET TOTAL STA. 1521+00 TO 1536+00</t>
  </si>
  <si>
    <t>SHEET TOTAL STA.1536+00 TO 1543+50 (RUNAROUND SHEET STATIONS)</t>
  </si>
  <si>
    <t>(RUNAROUND SHEET STATIONS)</t>
  </si>
  <si>
    <t>SUBBALLIST</t>
  </si>
  <si>
    <t>BALLIST</t>
  </si>
  <si>
    <t>SHEET TOTAL STA. 1515+24.98 TO 1521+00</t>
  </si>
  <si>
    <t>SUBBLST</t>
  </si>
  <si>
    <t>BLST</t>
  </si>
  <si>
    <t>* DEA 40'</t>
  </si>
  <si>
    <t>* DEA 10'</t>
  </si>
  <si>
    <t>GRANULAR EMB</t>
  </si>
  <si>
    <t>GRAN. EMB</t>
  </si>
  <si>
    <t>total ex</t>
  </si>
  <si>
    <t>roadway exc</t>
  </si>
  <si>
    <t>entr</t>
  </si>
  <si>
    <t>temp xs</t>
  </si>
  <si>
    <t>csx run</t>
  </si>
  <si>
    <t>csxt</t>
  </si>
  <si>
    <t>bid item</t>
  </si>
  <si>
    <t>bench</t>
  </si>
  <si>
    <t>gran. Emb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</si>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</sst>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0\+00"/>
    <numFmt numFmtId="165" formatCode="00\+00.00"/>
    <numFmt numFmtId="166" formatCode="0000\+00.00"/>
    <numFmt numFmtId="167" formatCode="0000\+00"/>
  </numFmts>
  <fonts count="8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79998168889431442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double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98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1" xfId="0" applyBorder="1" applyAlignment="1">
      <alignment horizontal="center"/>
    </xf>
    <xf numFmtId="0" fontId="0" fillId="0" borderId="8" xfId="0" applyBorder="1" applyAlignment="1">
      <alignment horizontal="center"/>
    </xf>
    <xf numFmtId="3" fontId="0" fillId="0" borderId="3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1" fontId="0" fillId="2" borderId="1" xfId="0" applyNumberFormat="1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1" fontId="0" fillId="2" borderId="6" xfId="0" applyNumberFormat="1" applyFill="1" applyBorder="1" applyAlignment="1">
      <alignment horizontal="center"/>
    </xf>
    <xf numFmtId="1" fontId="0" fillId="2" borderId="9" xfId="0" applyNumberFormat="1" applyFill="1" applyBorder="1" applyAlignment="1">
      <alignment horizontal="center"/>
    </xf>
    <xf numFmtId="3" fontId="0" fillId="2" borderId="3" xfId="0" applyNumberFormat="1" applyFill="1" applyBorder="1" applyAlignment="1">
      <alignment horizontal="center"/>
    </xf>
    <xf numFmtId="3" fontId="0" fillId="2" borderId="4" xfId="0" applyNumberFormat="1" applyFill="1" applyBorder="1" applyAlignment="1">
      <alignment horizontal="center"/>
    </xf>
    <xf numFmtId="1" fontId="0" fillId="2" borderId="15" xfId="0" applyNumberFormat="1" applyFill="1" applyBorder="1" applyAlignment="1">
      <alignment horizontal="center"/>
    </xf>
    <xf numFmtId="0" fontId="0" fillId="0" borderId="5" xfId="0" applyBorder="1" applyAlignment="1">
      <alignment horizontal="center"/>
    </xf>
    <xf numFmtId="1" fontId="0" fillId="0" borderId="17" xfId="0" applyNumberFormat="1" applyBorder="1" applyAlignment="1">
      <alignment horizontal="center"/>
    </xf>
    <xf numFmtId="1" fontId="0" fillId="2" borderId="17" xfId="0" applyNumberFormat="1" applyFill="1" applyBorder="1" applyAlignment="1">
      <alignment horizontal="center"/>
    </xf>
    <xf numFmtId="1" fontId="0" fillId="0" borderId="18" xfId="0" applyNumberFormat="1" applyBorder="1" applyAlignment="1">
      <alignment horizontal="center"/>
    </xf>
    <xf numFmtId="1" fontId="0" fillId="2" borderId="18" xfId="0" applyNumberFormat="1" applyFill="1" applyBorder="1" applyAlignment="1">
      <alignment horizontal="center"/>
    </xf>
    <xf numFmtId="1" fontId="0" fillId="0" borderId="19" xfId="0" applyNumberFormat="1" applyBorder="1" applyAlignment="1">
      <alignment horizontal="center"/>
    </xf>
    <xf numFmtId="1" fontId="0" fillId="2" borderId="19" xfId="0" applyNumberFormat="1" applyFill="1" applyBorder="1" applyAlignment="1">
      <alignment horizontal="center"/>
    </xf>
    <xf numFmtId="1" fontId="0" fillId="0" borderId="20" xfId="0" applyNumberFormat="1" applyBorder="1" applyAlignment="1">
      <alignment horizontal="center"/>
    </xf>
    <xf numFmtId="1" fontId="0" fillId="0" borderId="0" xfId="0" applyNumberFormat="1" applyAlignment="1">
      <alignment horizontal="center"/>
    </xf>
    <xf numFmtId="0" fontId="0" fillId="0" borderId="27" xfId="0" applyBorder="1"/>
    <xf numFmtId="0" fontId="0" fillId="0" borderId="13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1" fontId="0" fillId="0" borderId="5" xfId="0" applyNumberFormat="1" applyBorder="1" applyAlignment="1">
      <alignment horizontal="center"/>
    </xf>
    <xf numFmtId="0" fontId="0" fillId="2" borderId="34" xfId="0" applyFill="1" applyBorder="1" applyAlignment="1">
      <alignment horizontal="center"/>
    </xf>
    <xf numFmtId="0" fontId="0" fillId="2" borderId="35" xfId="0" applyFill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2" borderId="19" xfId="0" applyFill="1" applyBorder="1" applyAlignment="1">
      <alignment horizontal="center"/>
    </xf>
    <xf numFmtId="1" fontId="0" fillId="2" borderId="4" xfId="0" applyNumberFormat="1" applyFill="1" applyBorder="1" applyAlignment="1">
      <alignment horizontal="center"/>
    </xf>
    <xf numFmtId="1" fontId="0" fillId="0" borderId="16" xfId="0" applyNumberFormat="1" applyBorder="1" applyAlignment="1">
      <alignment horizontal="center"/>
    </xf>
    <xf numFmtId="1" fontId="0" fillId="2" borderId="16" xfId="0" applyNumberFormat="1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165" fontId="0" fillId="0" borderId="2" xfId="0" applyNumberFormat="1" applyBorder="1" applyAlignment="1">
      <alignment horizontal="center"/>
    </xf>
    <xf numFmtId="165" fontId="0" fillId="0" borderId="30" xfId="0" applyNumberFormat="1" applyBorder="1" applyAlignment="1">
      <alignment horizontal="center"/>
    </xf>
    <xf numFmtId="165" fontId="0" fillId="0" borderId="5" xfId="0" applyNumberFormat="1" applyBorder="1" applyAlignment="1">
      <alignment horizontal="center"/>
    </xf>
    <xf numFmtId="165" fontId="0" fillId="0" borderId="7" xfId="0" applyNumberFormat="1" applyBorder="1" applyAlignment="1">
      <alignment horizontal="center"/>
    </xf>
    <xf numFmtId="0" fontId="0" fillId="0" borderId="13" xfId="0" applyBorder="1"/>
    <xf numFmtId="0" fontId="0" fillId="0" borderId="26" xfId="0" applyBorder="1"/>
    <xf numFmtId="0" fontId="0" fillId="2" borderId="20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3" borderId="0" xfId="0" applyFill="1" applyAlignment="1">
      <alignment horizontal="center"/>
    </xf>
    <xf numFmtId="0" fontId="0" fillId="4" borderId="0" xfId="0" applyFill="1" applyAlignment="1">
      <alignment horizontal="center"/>
    </xf>
    <xf numFmtId="0" fontId="0" fillId="2" borderId="24" xfId="0" applyFill="1" applyBorder="1" applyAlignment="1">
      <alignment horizontal="center"/>
    </xf>
    <xf numFmtId="165" fontId="0" fillId="0" borderId="0" xfId="0" applyNumberFormat="1" applyAlignment="1">
      <alignment horizontal="center"/>
    </xf>
    <xf numFmtId="3" fontId="0" fillId="0" borderId="23" xfId="0" applyNumberFormat="1" applyBorder="1" applyAlignment="1">
      <alignment horizontal="center"/>
    </xf>
    <xf numFmtId="3" fontId="0" fillId="0" borderId="24" xfId="0" applyNumberFormat="1" applyBorder="1" applyAlignment="1">
      <alignment horizontal="center"/>
    </xf>
    <xf numFmtId="3" fontId="0" fillId="0" borderId="25" xfId="0" applyNumberFormat="1" applyBorder="1" applyAlignment="1">
      <alignment horizontal="center"/>
    </xf>
    <xf numFmtId="0" fontId="2" fillId="0" borderId="0" xfId="0" applyFont="1" applyAlignment="1">
      <alignment horizontal="center"/>
    </xf>
    <xf numFmtId="1" fontId="2" fillId="0" borderId="0" xfId="0" applyNumberFormat="1" applyFont="1" applyAlignment="1">
      <alignment horizontal="center"/>
    </xf>
    <xf numFmtId="1" fontId="0" fillId="2" borderId="39" xfId="0" applyNumberFormat="1" applyFill="1" applyBorder="1" applyAlignment="1">
      <alignment horizontal="center"/>
    </xf>
    <xf numFmtId="1" fontId="0" fillId="2" borderId="38" xfId="0" applyNumberFormat="1" applyFill="1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40" xfId="0" applyBorder="1"/>
    <xf numFmtId="0" fontId="0" fillId="2" borderId="32" xfId="0" applyFill="1" applyBorder="1" applyAlignment="1">
      <alignment horizontal="center"/>
    </xf>
    <xf numFmtId="0" fontId="0" fillId="0" borderId="1" xfId="0" applyBorder="1"/>
    <xf numFmtId="3" fontId="0" fillId="3" borderId="0" xfId="0" applyNumberFormat="1" applyFill="1" applyAlignment="1">
      <alignment horizontal="center"/>
    </xf>
    <xf numFmtId="3" fontId="0" fillId="4" borderId="0" xfId="0" applyNumberFormat="1" applyFill="1" applyAlignment="1">
      <alignment horizontal="center"/>
    </xf>
    <xf numFmtId="165" fontId="0" fillId="0" borderId="36" xfId="0" applyNumberFormat="1" applyBorder="1" applyAlignment="1">
      <alignment horizontal="center"/>
    </xf>
    <xf numFmtId="165" fontId="0" fillId="0" borderId="38" xfId="0" applyNumberFormat="1" applyBorder="1" applyAlignment="1">
      <alignment horizontal="center"/>
    </xf>
    <xf numFmtId="164" fontId="0" fillId="0" borderId="39" xfId="0" applyNumberFormat="1" applyBorder="1" applyAlignment="1">
      <alignment horizontal="center"/>
    </xf>
    <xf numFmtId="164" fontId="0" fillId="0" borderId="38" xfId="0" applyNumberFormat="1" applyBorder="1" applyAlignment="1">
      <alignment horizontal="center"/>
    </xf>
    <xf numFmtId="164" fontId="0" fillId="0" borderId="41" xfId="0" applyNumberFormat="1" applyBorder="1" applyAlignment="1">
      <alignment horizontal="center"/>
    </xf>
    <xf numFmtId="0" fontId="0" fillId="0" borderId="42" xfId="0" applyBorder="1" applyAlignment="1">
      <alignment horizontal="center"/>
    </xf>
    <xf numFmtId="0" fontId="0" fillId="2" borderId="43" xfId="0" applyFill="1" applyBorder="1" applyAlignment="1">
      <alignment horizontal="center"/>
    </xf>
    <xf numFmtId="1" fontId="0" fillId="2" borderId="43" xfId="0" applyNumberFormat="1" applyFill="1" applyBorder="1" applyAlignment="1">
      <alignment horizontal="center"/>
    </xf>
    <xf numFmtId="1" fontId="0" fillId="0" borderId="44" xfId="0" applyNumberFormat="1" applyBorder="1" applyAlignment="1">
      <alignment horizontal="center"/>
    </xf>
    <xf numFmtId="1" fontId="0" fillId="2" borderId="44" xfId="0" applyNumberFormat="1" applyFill="1" applyBorder="1" applyAlignment="1">
      <alignment horizontal="center"/>
    </xf>
    <xf numFmtId="1" fontId="0" fillId="2" borderId="45" xfId="0" applyNumberFormat="1" applyFill="1" applyBorder="1" applyAlignment="1">
      <alignment horizontal="center"/>
    </xf>
    <xf numFmtId="0" fontId="0" fillId="0" borderId="46" xfId="0" applyBorder="1" applyAlignment="1">
      <alignment horizontal="center"/>
    </xf>
    <xf numFmtId="1" fontId="0" fillId="2" borderId="47" xfId="0" applyNumberFormat="1" applyFill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2" borderId="41" xfId="0" applyFill="1" applyBorder="1" applyAlignment="1">
      <alignment horizontal="center"/>
    </xf>
    <xf numFmtId="0" fontId="0" fillId="0" borderId="48" xfId="0" applyBorder="1" applyAlignment="1">
      <alignment horizontal="center"/>
    </xf>
    <xf numFmtId="0" fontId="0" fillId="2" borderId="8" xfId="0" applyFill="1" applyBorder="1" applyAlignment="1">
      <alignment horizontal="center"/>
    </xf>
    <xf numFmtId="3" fontId="0" fillId="0" borderId="23" xfId="0" applyNumberFormat="1" applyBorder="1"/>
    <xf numFmtId="165" fontId="0" fillId="0" borderId="42" xfId="0" applyNumberFormat="1" applyBorder="1" applyAlignment="1">
      <alignment horizontal="center"/>
    </xf>
    <xf numFmtId="0" fontId="0" fillId="0" borderId="2" xfId="0" applyBorder="1"/>
    <xf numFmtId="1" fontId="0" fillId="5" borderId="3" xfId="0" applyNumberFormat="1" applyFill="1" applyBorder="1"/>
    <xf numFmtId="0" fontId="0" fillId="0" borderId="3" xfId="0" applyBorder="1"/>
    <xf numFmtId="1" fontId="0" fillId="2" borderId="4" xfId="0" applyNumberFormat="1" applyFill="1" applyBorder="1"/>
    <xf numFmtId="0" fontId="0" fillId="0" borderId="7" xfId="0" applyBorder="1"/>
    <xf numFmtId="3" fontId="0" fillId="0" borderId="0" xfId="0" applyNumberFormat="1"/>
    <xf numFmtId="3" fontId="0" fillId="4" borderId="0" xfId="0" applyNumberFormat="1" applyFill="1"/>
    <xf numFmtId="166" fontId="0" fillId="0" borderId="42" xfId="0" applyNumberFormat="1" applyBorder="1" applyAlignment="1">
      <alignment horizontal="center"/>
    </xf>
    <xf numFmtId="166" fontId="0" fillId="0" borderId="5" xfId="0" applyNumberFormat="1" applyBorder="1" applyAlignment="1">
      <alignment horizontal="center"/>
    </xf>
    <xf numFmtId="0" fontId="3" fillId="0" borderId="1" xfId="0" applyFont="1" applyBorder="1"/>
    <xf numFmtId="3" fontId="0" fillId="0" borderId="1" xfId="0" applyNumberFormat="1" applyBorder="1"/>
    <xf numFmtId="0" fontId="0" fillId="6" borderId="0" xfId="0" applyFill="1"/>
    <xf numFmtId="0" fontId="0" fillId="0" borderId="29" xfId="0" applyBorder="1"/>
    <xf numFmtId="3" fontId="0" fillId="0" borderId="24" xfId="0" applyNumberFormat="1" applyBorder="1"/>
    <xf numFmtId="0" fontId="0" fillId="4" borderId="0" xfId="0" applyFill="1"/>
    <xf numFmtId="0" fontId="0" fillId="3" borderId="0" xfId="0" applyFill="1" applyAlignment="1">
      <alignment horizontal="center" vertical="center"/>
    </xf>
    <xf numFmtId="3" fontId="0" fillId="0" borderId="0" xfId="0" applyNumberFormat="1" applyAlignment="1">
      <alignment horizontal="center"/>
    </xf>
    <xf numFmtId="165" fontId="0" fillId="7" borderId="0" xfId="0" applyNumberFormat="1" applyFill="1" applyAlignment="1">
      <alignment horizontal="center"/>
    </xf>
    <xf numFmtId="0" fontId="0" fillId="7" borderId="0" xfId="0" applyFill="1"/>
    <xf numFmtId="0" fontId="0" fillId="0" borderId="49" xfId="0" applyBorder="1"/>
    <xf numFmtId="0" fontId="0" fillId="0" borderId="50" xfId="0" applyBorder="1" applyAlignment="1">
      <alignment horizontal="center"/>
    </xf>
    <xf numFmtId="165" fontId="0" fillId="0" borderId="51" xfId="0" applyNumberFormat="1" applyBorder="1" applyAlignment="1">
      <alignment horizontal="center"/>
    </xf>
    <xf numFmtId="1" fontId="0" fillId="2" borderId="10" xfId="0" applyNumberFormat="1" applyFill="1" applyBorder="1" applyAlignment="1">
      <alignment horizontal="center"/>
    </xf>
    <xf numFmtId="3" fontId="0" fillId="3" borderId="0" xfId="0" applyNumberFormat="1" applyFill="1"/>
    <xf numFmtId="167" fontId="0" fillId="0" borderId="0" xfId="0" applyNumberFormat="1" applyAlignment="1">
      <alignment horizontal="center"/>
    </xf>
    <xf numFmtId="167" fontId="0" fillId="0" borderId="0" xfId="0" applyNumberFormat="1"/>
    <xf numFmtId="0" fontId="0" fillId="8" borderId="0" xfId="0" applyFill="1"/>
    <xf numFmtId="167" fontId="0" fillId="4" borderId="0" xfId="0" applyNumberFormat="1" applyFill="1"/>
    <xf numFmtId="0" fontId="0" fillId="3" borderId="0" xfId="0" applyFill="1"/>
    <xf numFmtId="0" fontId="0" fillId="8" borderId="0" xfId="0" quotePrefix="1" applyFill="1" applyAlignment="1">
      <alignment horizontal="left"/>
    </xf>
    <xf numFmtId="3" fontId="0" fillId="4" borderId="25" xfId="0" applyNumberFormat="1" applyFill="1" applyBorder="1"/>
    <xf numFmtId="0" fontId="0" fillId="0" borderId="1" xfId="0" applyBorder="1" applyAlignment="1">
      <alignment horizontal="right"/>
    </xf>
    <xf numFmtId="3" fontId="0" fillId="0" borderId="52" xfId="0" applyNumberFormat="1" applyBorder="1"/>
    <xf numFmtId="0" fontId="3" fillId="0" borderId="0" xfId="0" applyFont="1"/>
    <xf numFmtId="0" fontId="3" fillId="0" borderId="29" xfId="0" applyFont="1" applyBorder="1"/>
    <xf numFmtId="3" fontId="0" fillId="0" borderId="25" xfId="0" applyNumberFormat="1" applyBorder="1"/>
    <xf numFmtId="0" fontId="0" fillId="0" borderId="21" xfId="0" applyBorder="1"/>
    <xf numFmtId="3" fontId="0" fillId="4" borderId="29" xfId="0" applyNumberFormat="1" applyFill="1" applyBorder="1"/>
    <xf numFmtId="0" fontId="0" fillId="0" borderId="23" xfId="0" applyBorder="1"/>
    <xf numFmtId="0" fontId="0" fillId="0" borderId="24" xfId="0" applyBorder="1"/>
    <xf numFmtId="0" fontId="0" fillId="0" borderId="24" xfId="0" quotePrefix="1" applyBorder="1" applyAlignment="1">
      <alignment horizontal="right"/>
    </xf>
    <xf numFmtId="0" fontId="0" fillId="0" borderId="34" xfId="0" applyBorder="1"/>
    <xf numFmtId="0" fontId="0" fillId="0" borderId="53" xfId="0" applyBorder="1"/>
    <xf numFmtId="0" fontId="0" fillId="0" borderId="54" xfId="0" applyBorder="1"/>
    <xf numFmtId="0" fontId="0" fillId="0" borderId="55" xfId="0" applyBorder="1"/>
    <xf numFmtId="0" fontId="0" fillId="0" borderId="56" xfId="0" applyBorder="1" applyAlignment="1">
      <alignment horizontal="right"/>
    </xf>
    <xf numFmtId="0" fontId="0" fillId="0" borderId="56" xfId="0" applyBorder="1"/>
    <xf numFmtId="0" fontId="0" fillId="0" borderId="57" xfId="0" applyBorder="1"/>
    <xf numFmtId="3" fontId="0" fillId="0" borderId="58" xfId="0" applyNumberFormat="1" applyBorder="1"/>
    <xf numFmtId="0" fontId="0" fillId="0" borderId="58" xfId="0" applyBorder="1"/>
    <xf numFmtId="0" fontId="0" fillId="0" borderId="46" xfId="0" applyBorder="1"/>
    <xf numFmtId="166" fontId="0" fillId="0" borderId="59" xfId="0" applyNumberFormat="1" applyBorder="1" applyAlignment="1">
      <alignment horizontal="center"/>
    </xf>
    <xf numFmtId="0" fontId="0" fillId="0" borderId="47" xfId="0" applyBorder="1" applyAlignment="1">
      <alignment horizontal="center"/>
    </xf>
    <xf numFmtId="0" fontId="0" fillId="2" borderId="58" xfId="0" applyFill="1" applyBorder="1" applyAlignment="1">
      <alignment horizontal="center"/>
    </xf>
    <xf numFmtId="1" fontId="0" fillId="2" borderId="32" xfId="0" applyNumberFormat="1" applyFill="1" applyBorder="1" applyAlignment="1">
      <alignment horizontal="center"/>
    </xf>
    <xf numFmtId="0" fontId="0" fillId="0" borderId="0" xfId="0" applyAlignment="1">
      <alignment horizontal="left"/>
    </xf>
    <xf numFmtId="3" fontId="0" fillId="6" borderId="1" xfId="0" applyNumberFormat="1" applyFill="1" applyBorder="1"/>
    <xf numFmtId="0" fontId="0" fillId="6" borderId="1" xfId="0" applyFill="1" applyBorder="1"/>
    <xf numFmtId="0" fontId="3" fillId="0" borderId="3" xfId="0" applyFont="1" applyBorder="1" applyAlignment="1">
      <alignment horizontal="center"/>
    </xf>
    <xf numFmtId="0" fontId="3" fillId="0" borderId="3" xfId="0" applyFont="1" applyBorder="1"/>
    <xf numFmtId="0" fontId="3" fillId="0" borderId="5" xfId="0" applyFont="1" applyBorder="1"/>
    <xf numFmtId="0" fontId="0" fillId="0" borderId="6" xfId="0" applyBorder="1"/>
    <xf numFmtId="0" fontId="3" fillId="6" borderId="5" xfId="0" applyFont="1" applyFill="1" applyBorder="1"/>
    <xf numFmtId="0" fontId="3" fillId="0" borderId="7" xfId="0" applyFont="1" applyBorder="1"/>
    <xf numFmtId="0" fontId="3" fillId="0" borderId="4" xfId="0" applyFont="1" applyBorder="1"/>
    <xf numFmtId="0" fontId="7" fillId="6" borderId="6" xfId="0" applyFont="1" applyFill="1" applyBorder="1"/>
    <xf numFmtId="3" fontId="0" fillId="0" borderId="10" xfId="0" applyNumberFormat="1" applyBorder="1"/>
    <xf numFmtId="3" fontId="0" fillId="0" borderId="11" xfId="0" applyNumberFormat="1" applyBorder="1"/>
    <xf numFmtId="0" fontId="0" fillId="0" borderId="11" xfId="0" applyBorder="1"/>
    <xf numFmtId="0" fontId="0" fillId="0" borderId="12" xfId="0" applyBorder="1"/>
    <xf numFmtId="1" fontId="0" fillId="9" borderId="15" xfId="0" applyNumberFormat="1" applyFill="1" applyBorder="1" applyAlignment="1">
      <alignment horizontal="center"/>
    </xf>
    <xf numFmtId="0" fontId="0" fillId="6" borderId="32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3" fontId="4" fillId="0" borderId="37" xfId="0" applyNumberFormat="1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0" fillId="0" borderId="21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2" xfId="0" applyBorder="1" applyAlignment="1">
      <alignment horizontal="center"/>
    </xf>
    <xf numFmtId="3" fontId="0" fillId="4" borderId="0" xfId="0" applyNumberFormat="1" applyFill="1" applyAlignment="1">
      <alignment horizontal="center"/>
    </xf>
    <xf numFmtId="0" fontId="0" fillId="4" borderId="0" xfId="0" applyFill="1" applyAlignment="1">
      <alignment horizontal="center"/>
    </xf>
    <xf numFmtId="0" fontId="5" fillId="0" borderId="37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3" fontId="0" fillId="0" borderId="10" xfId="0" applyNumberFormat="1" applyBorder="1" applyAlignment="1">
      <alignment horizontal="center"/>
    </xf>
    <xf numFmtId="3" fontId="0" fillId="0" borderId="11" xfId="0" applyNumberFormat="1" applyBorder="1" applyAlignment="1">
      <alignment horizontal="center"/>
    </xf>
    <xf numFmtId="3" fontId="0" fillId="0" borderId="12" xfId="0" applyNumberFormat="1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33" xfId="0" applyBorder="1" applyAlignment="1">
      <alignment horizontal="center"/>
    </xf>
    <xf numFmtId="164" fontId="1" fillId="0" borderId="23" xfId="0" applyNumberFormat="1" applyFont="1" applyBorder="1" applyAlignment="1">
      <alignment horizontal="center"/>
    </xf>
    <xf numFmtId="164" fontId="1" fillId="0" borderId="24" xfId="0" applyNumberFormat="1" applyFont="1" applyBorder="1" applyAlignment="1">
      <alignment horizontal="center"/>
    </xf>
    <xf numFmtId="1" fontId="0" fillId="0" borderId="8" xfId="0" applyNumberForma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21" xfId="0" applyBorder="1" applyAlignment="1">
      <alignment horizontal="center" wrapText="1"/>
    </xf>
    <xf numFmtId="0" fontId="0" fillId="0" borderId="20" xfId="0" applyBorder="1" applyAlignment="1">
      <alignment horizontal="center" wrapText="1"/>
    </xf>
    <xf numFmtId="0" fontId="0" fillId="0" borderId="22" xfId="0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29" xfId="0" applyBorder="1" applyAlignment="1">
      <alignment horizontal="center" wrapText="1"/>
    </xf>
    <xf numFmtId="0" fontId="0" fillId="0" borderId="13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29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170"/>
  <sheetViews>
    <sheetView zoomScaleNormal="100" workbookViewId="0">
      <pane ySplit="3" topLeftCell="A135" activePane="bottomLeft" state="frozen"/>
      <selection pane="bottomLeft" activeCell="E151" sqref="E151"/>
    </sheetView>
  </sheetViews>
  <sheetFormatPr defaultRowHeight="15" x14ac:dyDescent="0.25"/>
  <cols>
    <col min="1" max="1" width="10.85546875" style="53" bestFit="1" customWidth="1"/>
    <col min="2" max="2" width="12" style="1" customWidth="1"/>
    <col min="3" max="3" width="14" style="1" bestFit="1" customWidth="1"/>
    <col min="4" max="4" width="12" style="1" bestFit="1" customWidth="1"/>
    <col min="5" max="5" width="14" style="1" bestFit="1" customWidth="1"/>
    <col min="6" max="6" width="12" style="1" bestFit="1" customWidth="1"/>
    <col min="7" max="7" width="14" style="1" bestFit="1" customWidth="1"/>
    <col min="8" max="8" width="12" style="1" bestFit="1" customWidth="1"/>
    <col min="9" max="9" width="14" style="1" bestFit="1" customWidth="1"/>
    <col min="10" max="10" width="12" style="1" bestFit="1" customWidth="1"/>
    <col min="11" max="11" width="14" style="1" bestFit="1" customWidth="1"/>
    <col min="12" max="12" width="12" style="1" bestFit="1" customWidth="1"/>
    <col min="13" max="13" width="14" style="1" bestFit="1" customWidth="1"/>
    <col min="14" max="14" width="10.140625" style="1" bestFit="1" customWidth="1"/>
    <col min="15" max="16384" width="9.140625" style="1"/>
  </cols>
  <sheetData>
    <row r="1" spans="1:13" ht="19.5" thickBot="1" x14ac:dyDescent="0.35">
      <c r="A1" s="172" t="s">
        <v>5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</row>
    <row r="2" spans="1:13" x14ac:dyDescent="0.25">
      <c r="A2" s="39"/>
      <c r="B2" s="174" t="s">
        <v>6</v>
      </c>
      <c r="C2" s="175"/>
      <c r="D2" s="182" t="s">
        <v>14</v>
      </c>
      <c r="E2" s="183"/>
      <c r="F2" s="176" t="s">
        <v>7</v>
      </c>
      <c r="G2" s="177"/>
      <c r="H2" s="181" t="s">
        <v>8</v>
      </c>
      <c r="I2" s="181"/>
      <c r="J2" s="181" t="s">
        <v>9</v>
      </c>
      <c r="K2" s="181"/>
      <c r="L2" s="181" t="s">
        <v>13</v>
      </c>
      <c r="M2" s="181"/>
    </row>
    <row r="3" spans="1:13" ht="15.75" thickBot="1" x14ac:dyDescent="0.3">
      <c r="A3" s="40" t="s">
        <v>0</v>
      </c>
      <c r="B3" s="26" t="s">
        <v>1</v>
      </c>
      <c r="C3" s="31" t="s">
        <v>2</v>
      </c>
      <c r="D3" s="6" t="s">
        <v>1</v>
      </c>
      <c r="E3" s="38" t="s">
        <v>2</v>
      </c>
      <c r="F3" s="27" t="s">
        <v>1</v>
      </c>
      <c r="G3" s="32" t="s">
        <v>2</v>
      </c>
      <c r="H3" s="33" t="s">
        <v>1</v>
      </c>
      <c r="I3" s="34" t="s">
        <v>2</v>
      </c>
      <c r="J3" s="33" t="s">
        <v>1</v>
      </c>
      <c r="K3" s="34" t="s">
        <v>2</v>
      </c>
      <c r="L3" s="33" t="s">
        <v>1</v>
      </c>
      <c r="M3" s="34" t="s">
        <v>2</v>
      </c>
    </row>
    <row r="4" spans="1:13" x14ac:dyDescent="0.25">
      <c r="A4" s="39">
        <v>13750</v>
      </c>
      <c r="B4" s="28"/>
      <c r="C4" s="45"/>
      <c r="D4" s="29"/>
      <c r="E4" s="45"/>
      <c r="F4" s="29"/>
      <c r="G4" s="35"/>
      <c r="H4" s="36"/>
      <c r="I4" s="37"/>
      <c r="J4" s="36"/>
      <c r="K4" s="37"/>
      <c r="L4" s="36"/>
      <c r="M4" s="37"/>
    </row>
    <row r="5" spans="1:13" x14ac:dyDescent="0.25">
      <c r="A5" s="41"/>
      <c r="B5" s="3"/>
      <c r="C5" s="13">
        <v>0</v>
      </c>
      <c r="D5" s="30"/>
      <c r="E5" s="13">
        <v>0</v>
      </c>
      <c r="F5" s="14"/>
      <c r="G5" s="9">
        <v>0</v>
      </c>
      <c r="H5" s="15"/>
      <c r="I5" s="16">
        <v>0</v>
      </c>
      <c r="J5" s="15"/>
      <c r="K5" s="16">
        <v>0</v>
      </c>
      <c r="L5" s="15"/>
      <c r="M5" s="16">
        <v>0</v>
      </c>
    </row>
    <row r="6" spans="1:13" x14ac:dyDescent="0.25">
      <c r="A6" s="41">
        <v>13775.11</v>
      </c>
      <c r="B6" s="3"/>
      <c r="C6" s="46"/>
      <c r="D6" s="14"/>
      <c r="E6" s="46"/>
      <c r="F6" s="14"/>
      <c r="G6" s="9"/>
      <c r="H6" s="15"/>
      <c r="I6" s="16"/>
      <c r="J6" s="15"/>
      <c r="K6" s="16"/>
      <c r="L6" s="15"/>
      <c r="M6" s="16"/>
    </row>
    <row r="7" spans="1:13" x14ac:dyDescent="0.25">
      <c r="A7" s="41"/>
      <c r="B7" s="3"/>
      <c r="C7" s="13">
        <f>ROUND(((B6+B8)/2)*(A8-A6)*(1/27),0)</f>
        <v>100</v>
      </c>
      <c r="D7" s="30"/>
      <c r="E7" s="13">
        <f>ROUND(((D6+D8)/2)*(A8-A6)*(1/27),0)</f>
        <v>0</v>
      </c>
      <c r="F7" s="14"/>
      <c r="G7" s="9">
        <f>ROUND(((F6+F8)/2)*(A8-A6)*(1/27),0)</f>
        <v>2</v>
      </c>
      <c r="H7" s="15"/>
      <c r="I7" s="16">
        <f>ROUND(((H6+H8)/2)*(A8-A6)*(1/27),0)</f>
        <v>0</v>
      </c>
      <c r="J7" s="15"/>
      <c r="K7" s="16">
        <f>ROUND(((J6+J8)/2)*(A8-A6)*(1/27),0)</f>
        <v>0</v>
      </c>
      <c r="L7" s="15"/>
      <c r="M7" s="16">
        <f>ROUND(((L6+L8)/2)*(A8-A6)*(1/27),0)</f>
        <v>0</v>
      </c>
    </row>
    <row r="8" spans="1:13" x14ac:dyDescent="0.25">
      <c r="A8" s="41">
        <v>13800</v>
      </c>
      <c r="B8" s="3">
        <v>216</v>
      </c>
      <c r="C8" s="46"/>
      <c r="D8" s="14"/>
      <c r="E8" s="46"/>
      <c r="F8" s="14">
        <v>4</v>
      </c>
      <c r="G8" s="9"/>
      <c r="H8" s="15"/>
      <c r="I8" s="16"/>
      <c r="J8" s="15"/>
      <c r="K8" s="16"/>
      <c r="L8" s="15"/>
      <c r="M8" s="16"/>
    </row>
    <row r="9" spans="1:13" x14ac:dyDescent="0.25">
      <c r="A9" s="41"/>
      <c r="B9" s="3"/>
      <c r="C9" s="13">
        <f t="shared" ref="C9" si="0">ROUND(((B8+B10)/2)*(A10-A8)*(1/27),0)</f>
        <v>608</v>
      </c>
      <c r="D9" s="30"/>
      <c r="E9" s="13">
        <f>ROUND(((D8+D10)/2)*(A10-A8)*(1/27),0)</f>
        <v>83</v>
      </c>
      <c r="F9" s="14"/>
      <c r="G9" s="9">
        <f t="shared" ref="G9" si="1">ROUND(((F8+F10)/2)*(A10-A8)*(1/27),0)</f>
        <v>6</v>
      </c>
      <c r="H9" s="15"/>
      <c r="I9" s="16">
        <f t="shared" ref="I9" si="2">ROUND(((H8+H10)/2)*(A10-A8)*(1/27),0)</f>
        <v>27</v>
      </c>
      <c r="J9" s="15"/>
      <c r="K9" s="16">
        <f t="shared" ref="K9" si="3">ROUND(((J8+J10)/2)*(A10-A8)*(1/27),0)</f>
        <v>0</v>
      </c>
      <c r="L9" s="15"/>
      <c r="M9" s="16">
        <f t="shared" ref="M9" si="4">ROUND(((L8+L10)/2)*(A10-A8)*(1/27),0)</f>
        <v>0</v>
      </c>
    </row>
    <row r="10" spans="1:13" x14ac:dyDescent="0.25">
      <c r="A10" s="41">
        <v>13850</v>
      </c>
      <c r="B10" s="3">
        <f>3+438</f>
        <v>441</v>
      </c>
      <c r="C10" s="46"/>
      <c r="D10" s="30">
        <v>90</v>
      </c>
      <c r="E10" s="46"/>
      <c r="F10" s="14">
        <v>3</v>
      </c>
      <c r="G10" s="9"/>
      <c r="H10" s="15">
        <v>29</v>
      </c>
      <c r="I10" s="16"/>
      <c r="J10" s="15"/>
      <c r="K10" s="16"/>
      <c r="L10" s="15"/>
      <c r="M10" s="16"/>
    </row>
    <row r="11" spans="1:13" x14ac:dyDescent="0.25">
      <c r="A11" s="41"/>
      <c r="B11" s="3"/>
      <c r="C11" s="13">
        <f t="shared" ref="C11" si="5">ROUND(((B10+B12)/2)*(A12-A10)*(1/27),0)</f>
        <v>915</v>
      </c>
      <c r="D11" s="30"/>
      <c r="E11" s="13">
        <f t="shared" ref="E11" si="6">ROUND(((D10+D12)/2)*(A12-A10)*(1/27),0)</f>
        <v>216</v>
      </c>
      <c r="F11" s="14"/>
      <c r="G11" s="9">
        <f t="shared" ref="G11" si="7">ROUND(((F10+F12)/2)*(A12-A10)*(1/27),0)</f>
        <v>3</v>
      </c>
      <c r="H11" s="15"/>
      <c r="I11" s="16">
        <f t="shared" ref="I11" si="8">ROUND(((H10+H12)/2)*(A12-A10)*(1/27),0)</f>
        <v>27</v>
      </c>
      <c r="J11" s="15"/>
      <c r="K11" s="16">
        <f t="shared" ref="K11" si="9">ROUND(((J10+J12)/2)*(A12-A10)*(1/27),0)</f>
        <v>0</v>
      </c>
      <c r="L11" s="15"/>
      <c r="M11" s="16">
        <f t="shared" ref="M11" si="10">ROUND(((L10+L12)/2)*(A12-A10)*(1/27),0)</f>
        <v>0</v>
      </c>
    </row>
    <row r="12" spans="1:13" x14ac:dyDescent="0.25">
      <c r="A12" s="41">
        <v>13900</v>
      </c>
      <c r="B12" s="3">
        <v>547</v>
      </c>
      <c r="C12" s="46"/>
      <c r="D12" s="14">
        <v>143</v>
      </c>
      <c r="E12" s="46"/>
      <c r="F12" s="14"/>
      <c r="G12" s="9"/>
      <c r="H12" s="15"/>
      <c r="I12" s="16"/>
      <c r="J12" s="15"/>
      <c r="K12" s="16"/>
      <c r="L12" s="15"/>
      <c r="M12" s="16"/>
    </row>
    <row r="13" spans="1:13" x14ac:dyDescent="0.25">
      <c r="A13" s="41"/>
      <c r="B13" s="3"/>
      <c r="C13" s="13">
        <f t="shared" ref="C13" si="11">ROUND(((B12+B14)/2)*(A14-A12)*(1/27),0)</f>
        <v>1029</v>
      </c>
      <c r="D13" s="30"/>
      <c r="E13" s="13">
        <f t="shared" ref="E13" si="12">ROUND(((D12+D14)/2)*(A14-A12)*(1/27),0)</f>
        <v>324</v>
      </c>
      <c r="F13" s="14"/>
      <c r="G13" s="9">
        <f t="shared" ref="G13" si="13">ROUND(((F12+F14)/2)*(A14-A12)*(1/27),0)</f>
        <v>0</v>
      </c>
      <c r="H13" s="15"/>
      <c r="I13" s="16">
        <f t="shared" ref="I13" si="14">ROUND(((H12+H14)/2)*(A14-A12)*(1/27),0)</f>
        <v>0</v>
      </c>
      <c r="J13" s="15"/>
      <c r="K13" s="16">
        <f t="shared" ref="K13" si="15">ROUND(((J12+J14)/2)*(A14-A12)*(1/27),0)</f>
        <v>0</v>
      </c>
      <c r="L13" s="15"/>
      <c r="M13" s="16">
        <f t="shared" ref="M13" si="16">ROUND(((L12+L14)/2)*(A14-A12)*(1/27),0)</f>
        <v>0</v>
      </c>
    </row>
    <row r="14" spans="1:13" x14ac:dyDescent="0.25">
      <c r="A14" s="41">
        <v>13950</v>
      </c>
      <c r="B14" s="3">
        <v>564</v>
      </c>
      <c r="C14" s="46"/>
      <c r="D14" s="14">
        <v>207</v>
      </c>
      <c r="E14" s="46"/>
      <c r="F14" s="14"/>
      <c r="G14" s="9"/>
      <c r="H14" s="15"/>
      <c r="I14" s="16"/>
      <c r="J14" s="15"/>
      <c r="K14" s="16"/>
      <c r="L14" s="15"/>
      <c r="M14" s="16"/>
    </row>
    <row r="15" spans="1:13" x14ac:dyDescent="0.25">
      <c r="A15" s="41"/>
      <c r="B15" s="3"/>
      <c r="C15" s="13">
        <f t="shared" ref="C15" si="17">ROUND(((B14+B16)/2)*(A16-A14)*(1/27),0)</f>
        <v>1076</v>
      </c>
      <c r="D15" s="30"/>
      <c r="E15" s="13">
        <f t="shared" ref="E15" si="18">ROUND(((D14+D16)/2)*(A16-A14)*(1/27),0)</f>
        <v>388</v>
      </c>
      <c r="F15" s="14"/>
      <c r="G15" s="9">
        <f t="shared" ref="G15" si="19">ROUND(((F14+F16)/2)*(A16-A14)*(1/27),0)</f>
        <v>0</v>
      </c>
      <c r="H15" s="15"/>
      <c r="I15" s="16">
        <f t="shared" ref="I15" si="20">ROUND(((H14+H16)/2)*(A16-A14)*(1/27),0)</f>
        <v>0</v>
      </c>
      <c r="J15" s="15"/>
      <c r="K15" s="16">
        <f t="shared" ref="K15" si="21">ROUND(((J14+J16)/2)*(A16-A14)*(1/27),0)</f>
        <v>0</v>
      </c>
      <c r="L15" s="15"/>
      <c r="M15" s="16">
        <f t="shared" ref="M15" si="22">ROUND(((L14+L16)/2)*(A16-A14)*(1/27),0)</f>
        <v>0</v>
      </c>
    </row>
    <row r="16" spans="1:13" x14ac:dyDescent="0.25">
      <c r="A16" s="41">
        <v>14000</v>
      </c>
      <c r="B16" s="3">
        <v>598</v>
      </c>
      <c r="C16" s="46"/>
      <c r="D16" s="14">
        <v>212</v>
      </c>
      <c r="E16" s="46"/>
      <c r="F16" s="14"/>
      <c r="G16" s="9"/>
      <c r="H16" s="15"/>
      <c r="I16" s="16"/>
      <c r="J16" s="15"/>
      <c r="K16" s="16"/>
      <c r="L16" s="15"/>
      <c r="M16" s="16"/>
    </row>
    <row r="17" spans="1:15" x14ac:dyDescent="0.25">
      <c r="A17" s="41"/>
      <c r="B17" s="3"/>
      <c r="C17" s="13">
        <f t="shared" ref="C17" si="23">ROUND(((B16+B18)/2)*(A18-A16)*(1/27),0)</f>
        <v>981</v>
      </c>
      <c r="D17" s="30"/>
      <c r="E17" s="13">
        <f t="shared" ref="E17" si="24">ROUND(((D16+D18)/2)*(A18-A16)*(1/27),0)</f>
        <v>535</v>
      </c>
      <c r="F17" s="14"/>
      <c r="G17" s="9">
        <f t="shared" ref="G17" si="25">ROUND(((F16+F18)/2)*(A18-A16)*(1/27),0)</f>
        <v>0</v>
      </c>
      <c r="H17" s="15"/>
      <c r="I17" s="16">
        <f t="shared" ref="I17" si="26">ROUND(((H16+H18)/2)*(A18-A16)*(1/27),0)</f>
        <v>0</v>
      </c>
      <c r="J17" s="15"/>
      <c r="K17" s="16">
        <f t="shared" ref="K17" si="27">ROUND(((J16+J18)/2)*(A18-A16)*(1/27),0)</f>
        <v>0</v>
      </c>
      <c r="L17" s="15"/>
      <c r="M17" s="16">
        <f t="shared" ref="M17" si="28">ROUND(((L16+L18)/2)*(A18-A16)*(1/27),0)</f>
        <v>0</v>
      </c>
    </row>
    <row r="18" spans="1:15" x14ac:dyDescent="0.25">
      <c r="A18" s="41">
        <v>14050</v>
      </c>
      <c r="B18" s="3">
        <v>462</v>
      </c>
      <c r="C18" s="46"/>
      <c r="D18" s="14">
        <v>366</v>
      </c>
      <c r="E18" s="46"/>
      <c r="F18" s="14"/>
      <c r="G18" s="9"/>
      <c r="H18" s="15"/>
      <c r="I18" s="16"/>
      <c r="J18" s="15"/>
      <c r="K18" s="16"/>
      <c r="L18" s="15"/>
      <c r="M18" s="16"/>
    </row>
    <row r="19" spans="1:15" x14ac:dyDescent="0.25">
      <c r="A19" s="41"/>
      <c r="B19" s="3"/>
      <c r="C19" s="13">
        <f t="shared" ref="C19" si="29">ROUND(((B18+B20)/2)*(A20-A18)*(1/27),0)</f>
        <v>888</v>
      </c>
      <c r="D19" s="30"/>
      <c r="E19" s="13">
        <f t="shared" ref="E19" si="30">ROUND(((D18+D20)/2)*(A20-A18)*(1/27),0)</f>
        <v>626</v>
      </c>
      <c r="F19" s="14"/>
      <c r="G19" s="9">
        <f t="shared" ref="G19" si="31">ROUND(((F18+F20)/2)*(A20-A18)*(1/27),0)</f>
        <v>0</v>
      </c>
      <c r="H19" s="15"/>
      <c r="I19" s="16">
        <f t="shared" ref="I19" si="32">ROUND(((H18+H20)/2)*(A20-A18)*(1/27),0)</f>
        <v>0</v>
      </c>
      <c r="J19" s="15"/>
      <c r="K19" s="16">
        <f t="shared" ref="K19" si="33">ROUND(((J18+J20)/2)*(A20-A18)*(1/27),0)</f>
        <v>0</v>
      </c>
      <c r="L19" s="15"/>
      <c r="M19" s="16">
        <f t="shared" ref="M19" si="34">ROUND(((L18+L20)/2)*(A20-A18)*(1/27),0)</f>
        <v>0</v>
      </c>
    </row>
    <row r="20" spans="1:15" x14ac:dyDescent="0.25">
      <c r="A20" s="41">
        <v>14100</v>
      </c>
      <c r="B20" s="3">
        <v>497</v>
      </c>
      <c r="C20" s="46"/>
      <c r="D20" s="14">
        <v>310</v>
      </c>
      <c r="E20" s="46"/>
      <c r="F20" s="14"/>
      <c r="G20" s="9"/>
      <c r="H20" s="15"/>
      <c r="I20" s="16"/>
      <c r="J20" s="15"/>
      <c r="K20" s="16"/>
      <c r="L20" s="15"/>
      <c r="M20" s="16"/>
    </row>
    <row r="21" spans="1:15" x14ac:dyDescent="0.25">
      <c r="A21" s="41"/>
      <c r="B21" s="3"/>
      <c r="C21" s="13">
        <f t="shared" ref="C21" si="35">ROUND(((B20+B22)/2)*(A22-A20)*(1/27),0)</f>
        <v>869</v>
      </c>
      <c r="D21" s="30"/>
      <c r="E21" s="13">
        <f t="shared" ref="E21" si="36">ROUND(((D20+D22)/2)*(A22-A20)*(1/27),0)</f>
        <v>638</v>
      </c>
      <c r="F21" s="14"/>
      <c r="G21" s="9">
        <f t="shared" ref="G21" si="37">ROUND(((F20+F22)/2)*(A22-A20)*(1/27),0)</f>
        <v>0</v>
      </c>
      <c r="H21" s="15"/>
      <c r="I21" s="16">
        <f t="shared" ref="I21" si="38">ROUND(((H20+H22)/2)*(A22-A20)*(1/27),0)</f>
        <v>0</v>
      </c>
      <c r="J21" s="15"/>
      <c r="K21" s="16">
        <f t="shared" ref="K21" si="39">ROUND(((J20+J22)/2)*(A22-A20)*(1/27),0)</f>
        <v>0</v>
      </c>
      <c r="L21" s="15"/>
      <c r="M21" s="16">
        <f t="shared" ref="M21" si="40">ROUND(((L20+L22)/2)*(A22-A20)*(1/27),0)</f>
        <v>0</v>
      </c>
    </row>
    <row r="22" spans="1:15" x14ac:dyDescent="0.25">
      <c r="A22" s="41">
        <v>14150</v>
      </c>
      <c r="B22" s="3">
        <v>441</v>
      </c>
      <c r="C22" s="46"/>
      <c r="D22" s="14">
        <v>379</v>
      </c>
      <c r="E22" s="46"/>
      <c r="F22" s="14"/>
      <c r="G22" s="9"/>
      <c r="H22" s="15"/>
      <c r="I22" s="16"/>
      <c r="J22" s="15"/>
      <c r="K22" s="16"/>
      <c r="L22" s="15"/>
      <c r="M22" s="16"/>
    </row>
    <row r="23" spans="1:15" x14ac:dyDescent="0.25">
      <c r="A23" s="41"/>
      <c r="B23" s="3"/>
      <c r="C23" s="13">
        <f t="shared" ref="C23" si="41">ROUND(((B22+B24)/2)*(A24-A22)*(1/27),0)</f>
        <v>674</v>
      </c>
      <c r="D23" s="30"/>
      <c r="E23" s="13">
        <f t="shared" ref="E23" si="42">ROUND(((D22+D24)/2)*(A24-A22)*(1/27),0)</f>
        <v>871</v>
      </c>
      <c r="F23" s="14"/>
      <c r="G23" s="9">
        <f t="shared" ref="G23" si="43">ROUND(((F22+F24)/2)*(A24-A22)*(1/27),0)</f>
        <v>0</v>
      </c>
      <c r="H23" s="15"/>
      <c r="I23" s="16">
        <f t="shared" ref="I23" si="44">ROUND(((H22+H24)/2)*(A24-A22)*(1/27),0)</f>
        <v>0</v>
      </c>
      <c r="J23" s="15"/>
      <c r="K23" s="16">
        <f t="shared" ref="K23" si="45">ROUND(((J22+J24)/2)*(A24-A22)*(1/27),0)</f>
        <v>0</v>
      </c>
      <c r="L23" s="15"/>
      <c r="M23" s="16">
        <f t="shared" ref="M23" si="46">ROUND(((L22+L24)/2)*(A24-A22)*(1/27),0)</f>
        <v>0</v>
      </c>
    </row>
    <row r="24" spans="1:15" x14ac:dyDescent="0.25">
      <c r="A24" s="41">
        <v>14200</v>
      </c>
      <c r="B24" s="3">
        <v>287</v>
      </c>
      <c r="C24" s="46"/>
      <c r="D24" s="14">
        <v>562</v>
      </c>
      <c r="E24" s="46"/>
      <c r="F24" s="14"/>
      <c r="G24" s="9"/>
      <c r="H24" s="15"/>
      <c r="I24" s="16"/>
      <c r="J24" s="15"/>
      <c r="K24" s="16"/>
      <c r="L24" s="15"/>
      <c r="M24" s="16"/>
    </row>
    <row r="25" spans="1:15" x14ac:dyDescent="0.25">
      <c r="A25" s="41"/>
      <c r="B25" s="3"/>
      <c r="C25" s="13">
        <f t="shared" ref="C25" si="47">ROUND(((B24+B26)/2)*(A26-A24)*(1/27),0)</f>
        <v>606</v>
      </c>
      <c r="D25" s="30"/>
      <c r="E25" s="13">
        <f t="shared" ref="E25" si="48">ROUND(((D24+D26)/2)*(A26-A24)*(1/27),0)</f>
        <v>1051</v>
      </c>
      <c r="F25" s="14"/>
      <c r="G25" s="9">
        <f t="shared" ref="G25" si="49">ROUND(((F24+F26)/2)*(A26-A24)*(1/27),0)</f>
        <v>0</v>
      </c>
      <c r="H25" s="15"/>
      <c r="I25" s="16">
        <f t="shared" ref="I25" si="50">ROUND(((H24+H26)/2)*(A26-A24)*(1/27),0)</f>
        <v>0</v>
      </c>
      <c r="J25" s="15"/>
      <c r="K25" s="16">
        <f t="shared" ref="K25" si="51">ROUND(((J24+J26)/2)*(A26-A24)*(1/27),0)</f>
        <v>0</v>
      </c>
      <c r="L25" s="15"/>
      <c r="M25" s="16">
        <f t="shared" ref="M25" si="52">ROUND(((L24+L26)/2)*(A26-A24)*(1/27),0)</f>
        <v>0</v>
      </c>
    </row>
    <row r="26" spans="1:15" x14ac:dyDescent="0.25">
      <c r="A26" s="41">
        <v>14250</v>
      </c>
      <c r="B26" s="3">
        <v>367</v>
      </c>
      <c r="C26" s="46"/>
      <c r="D26" s="14">
        <v>573</v>
      </c>
      <c r="E26" s="46"/>
      <c r="F26" s="14"/>
      <c r="G26" s="9"/>
      <c r="H26" s="15"/>
      <c r="I26" s="16"/>
      <c r="J26" s="15"/>
      <c r="K26" s="16"/>
      <c r="L26" s="15"/>
      <c r="M26" s="16"/>
    </row>
    <row r="27" spans="1:15" x14ac:dyDescent="0.25">
      <c r="A27" s="41"/>
      <c r="B27" s="3"/>
      <c r="C27" s="13">
        <f t="shared" ref="C27" si="53">ROUND(((B26+B28)/2)*(A28-A26)*(1/27),0)</f>
        <v>960</v>
      </c>
      <c r="D27" s="30"/>
      <c r="E27" s="13">
        <f t="shared" ref="E27" si="54">ROUND(((D26+D28)/2)*(A28-A26)*(1/27),0)</f>
        <v>853</v>
      </c>
      <c r="F27" s="14"/>
      <c r="G27" s="9">
        <f t="shared" ref="G27" si="55">ROUND(((F26+F28)/2)*(A28-A26)*(1/27),0)</f>
        <v>0</v>
      </c>
      <c r="H27" s="15"/>
      <c r="I27" s="16">
        <f t="shared" ref="I27" si="56">ROUND(((H26+H28)/2)*(A28-A26)*(1/27),0)</f>
        <v>0</v>
      </c>
      <c r="J27" s="15"/>
      <c r="K27" s="16">
        <f t="shared" ref="K27" si="57">ROUND(((J26+J28)/2)*(A28-A26)*(1/27),0)</f>
        <v>0</v>
      </c>
      <c r="L27" s="15"/>
      <c r="M27" s="16">
        <f t="shared" ref="M27" si="58">ROUND(((L26+L28)/2)*(A28-A26)*(1/27),0)</f>
        <v>0</v>
      </c>
      <c r="O27" s="22"/>
    </row>
    <row r="28" spans="1:15" x14ac:dyDescent="0.25">
      <c r="A28" s="41">
        <v>14300</v>
      </c>
      <c r="B28" s="3">
        <v>670</v>
      </c>
      <c r="C28" s="46"/>
      <c r="D28" s="14">
        <v>348</v>
      </c>
      <c r="E28" s="46"/>
      <c r="F28" s="14"/>
      <c r="G28" s="9"/>
      <c r="H28" s="15"/>
      <c r="I28" s="16"/>
      <c r="J28" s="15"/>
      <c r="K28" s="16"/>
      <c r="L28" s="15"/>
      <c r="M28" s="16"/>
    </row>
    <row r="29" spans="1:15" x14ac:dyDescent="0.25">
      <c r="A29" s="41"/>
      <c r="B29" s="3"/>
      <c r="C29" s="13">
        <f t="shared" ref="C29" si="59">ROUND(((B28+B30)/2)*(A30-A28)*(1/27),0)</f>
        <v>1289</v>
      </c>
      <c r="D29" s="30"/>
      <c r="E29" s="13">
        <f t="shared" ref="E29" si="60">ROUND(((D28+D30)/2)*(A30-A28)*(1/27),0)</f>
        <v>674</v>
      </c>
      <c r="F29" s="14"/>
      <c r="G29" s="9">
        <f t="shared" ref="G29" si="61">ROUND(((F28+F30)/2)*(A30-A28)*(1/27),0)</f>
        <v>0</v>
      </c>
      <c r="H29" s="15"/>
      <c r="I29" s="16">
        <f t="shared" ref="I29" si="62">ROUND(((H28+H30)/2)*(A30-A28)*(1/27),0)</f>
        <v>0</v>
      </c>
      <c r="J29" s="15"/>
      <c r="K29" s="16">
        <f t="shared" ref="K29" si="63">ROUND(((J28+J30)/2)*(A30-A28)*(1/27),0)</f>
        <v>0</v>
      </c>
      <c r="L29" s="15"/>
      <c r="M29" s="16">
        <f t="shared" ref="M29" si="64">ROUND(((L28+L30)/2)*(A30-A28)*(1/27),0)</f>
        <v>0</v>
      </c>
      <c r="O29" s="22"/>
    </row>
    <row r="30" spans="1:15" x14ac:dyDescent="0.25">
      <c r="A30" s="41">
        <v>14350</v>
      </c>
      <c r="B30" s="3">
        <v>722</v>
      </c>
      <c r="C30" s="46"/>
      <c r="D30" s="14">
        <v>380</v>
      </c>
      <c r="E30" s="46"/>
      <c r="F30" s="14"/>
      <c r="G30" s="9"/>
      <c r="H30" s="15"/>
      <c r="I30" s="16"/>
      <c r="J30" s="15"/>
      <c r="K30" s="16"/>
      <c r="L30" s="15"/>
      <c r="M30" s="16"/>
    </row>
    <row r="31" spans="1:15" x14ac:dyDescent="0.25">
      <c r="A31" s="41"/>
      <c r="B31" s="3"/>
      <c r="C31" s="13">
        <f t="shared" ref="C31" si="65">ROUND(((B30+B32)/2)*(A32-A30)*(1/27),0)</f>
        <v>1187</v>
      </c>
      <c r="D31" s="30"/>
      <c r="E31" s="13">
        <f t="shared" ref="E31" si="66">ROUND(((D30+D32)/2)*(A32-A30)*(1/27),0)</f>
        <v>979</v>
      </c>
      <c r="F31" s="14"/>
      <c r="G31" s="9">
        <f t="shared" ref="G31" si="67">ROUND(((F30+F32)/2)*(A32-A30)*(1/27),0)</f>
        <v>0</v>
      </c>
      <c r="H31" s="15"/>
      <c r="I31" s="16">
        <f t="shared" ref="I31" si="68">ROUND(((H30+H32)/2)*(A32-A30)*(1/27),0)</f>
        <v>0</v>
      </c>
      <c r="J31" s="15"/>
      <c r="K31" s="16">
        <f t="shared" ref="K31" si="69">ROUND(((J30+J32)/2)*(A32-A30)*(1/27),0)</f>
        <v>0</v>
      </c>
      <c r="L31" s="15"/>
      <c r="M31" s="16">
        <f t="shared" ref="M31" si="70">ROUND(((L30+L32)/2)*(A32-A30)*(1/27),0)</f>
        <v>0</v>
      </c>
    </row>
    <row r="32" spans="1:15" x14ac:dyDescent="0.25">
      <c r="A32" s="41">
        <v>14400</v>
      </c>
      <c r="B32" s="3">
        <v>560</v>
      </c>
      <c r="C32" s="46"/>
      <c r="D32" s="14">
        <v>677</v>
      </c>
      <c r="E32" s="46"/>
      <c r="F32" s="14"/>
      <c r="G32" s="9"/>
      <c r="H32" s="15"/>
      <c r="I32" s="16"/>
      <c r="J32" s="15"/>
      <c r="K32" s="16"/>
      <c r="L32" s="15"/>
      <c r="M32" s="16"/>
    </row>
    <row r="33" spans="1:13" x14ac:dyDescent="0.25">
      <c r="A33" s="41"/>
      <c r="B33" s="3"/>
      <c r="C33" s="13">
        <f t="shared" ref="C33:C93" si="71">ROUND(((B32+B34)/2)*(A34-A32)*(1/27),0)</f>
        <v>1360</v>
      </c>
      <c r="D33" s="30"/>
      <c r="E33" s="13">
        <f t="shared" ref="E33" si="72">ROUND(((D32+D34)/2)*(A34-A32)*(1/27),0)</f>
        <v>855</v>
      </c>
      <c r="F33" s="14"/>
      <c r="G33" s="9">
        <f t="shared" ref="G33" si="73">ROUND(((F32+F34)/2)*(A34-A32)*(1/27),0)</f>
        <v>0</v>
      </c>
      <c r="H33" s="15"/>
      <c r="I33" s="16">
        <f t="shared" ref="I33" si="74">ROUND(((H32+H34)/2)*(A34-A32)*(1/27),0)</f>
        <v>0</v>
      </c>
      <c r="J33" s="15"/>
      <c r="K33" s="16">
        <f t="shared" ref="K33" si="75">ROUND(((J32+J34)/2)*(A34-A32)*(1/27),0)</f>
        <v>0</v>
      </c>
      <c r="L33" s="15"/>
      <c r="M33" s="16">
        <f t="shared" ref="M33" si="76">ROUND(((L32+L34)/2)*(A34-A32)*(1/27),0)</f>
        <v>0</v>
      </c>
    </row>
    <row r="34" spans="1:13" x14ac:dyDescent="0.25">
      <c r="A34" s="41">
        <v>14450</v>
      </c>
      <c r="B34" s="3">
        <v>909</v>
      </c>
      <c r="C34" s="46"/>
      <c r="D34" s="30">
        <v>246</v>
      </c>
      <c r="E34" s="46"/>
      <c r="F34" s="14"/>
      <c r="G34" s="9"/>
      <c r="H34" s="15"/>
      <c r="I34" s="16"/>
      <c r="J34" s="15"/>
      <c r="K34" s="16"/>
      <c r="L34" s="15"/>
      <c r="M34" s="16"/>
    </row>
    <row r="35" spans="1:13" x14ac:dyDescent="0.25">
      <c r="A35" s="41"/>
      <c r="B35" s="3"/>
      <c r="C35" s="13">
        <f t="shared" ref="C35:C95" si="77">ROUND(((B34+B36)/2)*(A36-A34)*(1/27),0)</f>
        <v>1587</v>
      </c>
      <c r="D35" s="30"/>
      <c r="E35" s="13">
        <f t="shared" ref="E35" si="78">ROUND(((D34+D36)/2)*(A36-A34)*(1/27),0)</f>
        <v>321</v>
      </c>
      <c r="F35" s="14"/>
      <c r="G35" s="9">
        <f t="shared" ref="G35:G79" si="79">ROUND(((F34+F36)/2)*(A36-A34)*(1/27),0)</f>
        <v>0</v>
      </c>
      <c r="H35" s="15"/>
      <c r="I35" s="16">
        <f t="shared" ref="I35:I79" si="80">ROUND(((H34+H36)/2)*(A36-A34)*(1/27),0)</f>
        <v>0</v>
      </c>
      <c r="J35" s="15"/>
      <c r="K35" s="16">
        <f t="shared" ref="K35:K79" si="81">ROUND(((J34+J36)/2)*(A36-A34)*(1/27),0)</f>
        <v>0</v>
      </c>
      <c r="L35" s="15"/>
      <c r="M35" s="16">
        <f t="shared" ref="M35" si="82">ROUND(((L34+L36)/2)*(A36-A34)*(1/27),0)</f>
        <v>0</v>
      </c>
    </row>
    <row r="36" spans="1:13" x14ac:dyDescent="0.25">
      <c r="A36" s="41">
        <v>14500</v>
      </c>
      <c r="B36" s="3">
        <v>805</v>
      </c>
      <c r="C36" s="46"/>
      <c r="D36" s="14">
        <v>101</v>
      </c>
      <c r="E36" s="46"/>
      <c r="F36" s="14"/>
      <c r="G36" s="9"/>
      <c r="H36" s="15"/>
      <c r="I36" s="16"/>
      <c r="J36" s="15"/>
      <c r="K36" s="16"/>
      <c r="L36" s="15"/>
      <c r="M36" s="16"/>
    </row>
    <row r="37" spans="1:13" x14ac:dyDescent="0.25">
      <c r="A37" s="41"/>
      <c r="B37" s="3"/>
      <c r="C37" s="13">
        <f t="shared" si="71"/>
        <v>984</v>
      </c>
      <c r="D37" s="30"/>
      <c r="E37" s="13">
        <f t="shared" ref="E37" si="83">ROUND(((D36+D38)/2)*(A38-A36)*(1/27),0)</f>
        <v>573</v>
      </c>
      <c r="F37" s="14"/>
      <c r="G37" s="9">
        <f t="shared" ref="G37:G97" si="84">ROUND(((F36+F38)/2)*(A38-A36)*(1/27),0)</f>
        <v>0</v>
      </c>
      <c r="H37" s="15"/>
      <c r="I37" s="16">
        <f t="shared" ref="I37:I97" si="85">ROUND(((H36+H38)/2)*(A38-A36)*(1/27),0)</f>
        <v>0</v>
      </c>
      <c r="J37" s="15"/>
      <c r="K37" s="16">
        <f t="shared" ref="K37:K97" si="86">ROUND(((J36+J38)/2)*(A38-A36)*(1/27),0)</f>
        <v>0</v>
      </c>
      <c r="L37" s="15"/>
      <c r="M37" s="16">
        <f t="shared" ref="M37" si="87">ROUND(((L36+L38)/2)*(A38-A36)*(1/27),0)</f>
        <v>0</v>
      </c>
    </row>
    <row r="38" spans="1:13" x14ac:dyDescent="0.25">
      <c r="A38" s="41">
        <v>14550</v>
      </c>
      <c r="B38" s="3">
        <v>258</v>
      </c>
      <c r="C38" s="46"/>
      <c r="D38" s="14">
        <v>518</v>
      </c>
      <c r="E38" s="46"/>
      <c r="F38" s="14"/>
      <c r="G38" s="9"/>
      <c r="H38" s="15"/>
      <c r="I38" s="16"/>
      <c r="J38" s="15"/>
      <c r="K38" s="16"/>
      <c r="L38" s="15"/>
      <c r="M38" s="16"/>
    </row>
    <row r="39" spans="1:13" x14ac:dyDescent="0.25">
      <c r="A39" s="41"/>
      <c r="B39" s="3"/>
      <c r="C39" s="13">
        <f t="shared" si="77"/>
        <v>886</v>
      </c>
      <c r="D39" s="30"/>
      <c r="E39" s="13">
        <f t="shared" ref="E39" si="88">ROUND(((D38+D40)/2)*(A40-A38)*(1/27),0)</f>
        <v>506</v>
      </c>
      <c r="F39" s="14"/>
      <c r="G39" s="9">
        <f t="shared" si="79"/>
        <v>0</v>
      </c>
      <c r="H39" s="15"/>
      <c r="I39" s="16">
        <f t="shared" si="80"/>
        <v>0</v>
      </c>
      <c r="J39" s="15"/>
      <c r="K39" s="16">
        <f t="shared" si="81"/>
        <v>0</v>
      </c>
      <c r="L39" s="15"/>
      <c r="M39" s="16">
        <f t="shared" ref="M39" si="89">ROUND(((L38+L40)/2)*(A40-A38)*(1/27),0)</f>
        <v>0</v>
      </c>
    </row>
    <row r="40" spans="1:13" x14ac:dyDescent="0.25">
      <c r="A40" s="41">
        <v>14600</v>
      </c>
      <c r="B40" s="3">
        <v>699</v>
      </c>
      <c r="C40" s="46"/>
      <c r="D40" s="14">
        <v>28</v>
      </c>
      <c r="E40" s="46"/>
      <c r="F40" s="14"/>
      <c r="G40" s="9"/>
      <c r="H40" s="15"/>
      <c r="I40" s="16"/>
      <c r="J40" s="15"/>
      <c r="K40" s="16"/>
      <c r="L40" s="15"/>
      <c r="M40" s="16"/>
    </row>
    <row r="41" spans="1:13" x14ac:dyDescent="0.25">
      <c r="A41" s="41"/>
      <c r="B41" s="3"/>
      <c r="C41" s="13">
        <f t="shared" si="71"/>
        <v>1230</v>
      </c>
      <c r="D41" s="30"/>
      <c r="E41" s="13">
        <f t="shared" ref="E41" si="90">ROUND(((D40+D42)/2)*(A42-A40)*(1/27),0)</f>
        <v>31</v>
      </c>
      <c r="F41" s="14"/>
      <c r="G41" s="9">
        <f t="shared" si="84"/>
        <v>0</v>
      </c>
      <c r="H41" s="15"/>
      <c r="I41" s="16">
        <f t="shared" si="85"/>
        <v>0</v>
      </c>
      <c r="J41" s="15"/>
      <c r="K41" s="16">
        <f t="shared" si="86"/>
        <v>0</v>
      </c>
      <c r="L41" s="15"/>
      <c r="M41" s="16">
        <f t="shared" ref="M41" si="91">ROUND(((L40+L42)/2)*(A42-A40)*(1/27),0)</f>
        <v>0</v>
      </c>
    </row>
    <row r="42" spans="1:13" x14ac:dyDescent="0.25">
      <c r="A42" s="41">
        <v>14650</v>
      </c>
      <c r="B42" s="3">
        <v>629</v>
      </c>
      <c r="C42" s="46"/>
      <c r="D42" s="14">
        <v>5</v>
      </c>
      <c r="E42" s="46"/>
      <c r="F42" s="14"/>
      <c r="G42" s="9"/>
      <c r="H42" s="15"/>
      <c r="I42" s="16"/>
      <c r="J42" s="15"/>
      <c r="K42" s="16"/>
      <c r="L42" s="15"/>
      <c r="M42" s="16"/>
    </row>
    <row r="43" spans="1:13" x14ac:dyDescent="0.25">
      <c r="A43" s="41"/>
      <c r="B43" s="3"/>
      <c r="C43" s="13">
        <f t="shared" si="77"/>
        <v>1111</v>
      </c>
      <c r="D43" s="30"/>
      <c r="E43" s="13">
        <f t="shared" ref="E43" si="92">ROUND(((D42+D44)/2)*(A44-A42)*(1/27),0)</f>
        <v>5</v>
      </c>
      <c r="F43" s="14"/>
      <c r="G43" s="9">
        <f t="shared" si="79"/>
        <v>0</v>
      </c>
      <c r="H43" s="15"/>
      <c r="I43" s="16">
        <f t="shared" si="80"/>
        <v>0</v>
      </c>
      <c r="J43" s="15"/>
      <c r="K43" s="16">
        <f t="shared" si="81"/>
        <v>0</v>
      </c>
      <c r="L43" s="15"/>
      <c r="M43" s="16">
        <f t="shared" ref="M43" si="93">ROUND(((L42+L44)/2)*(A44-A42)*(1/27),0)</f>
        <v>0</v>
      </c>
    </row>
    <row r="44" spans="1:13" x14ac:dyDescent="0.25">
      <c r="A44" s="41">
        <v>14700</v>
      </c>
      <c r="B44" s="3">
        <v>571</v>
      </c>
      <c r="C44" s="46"/>
      <c r="D44" s="14">
        <v>0</v>
      </c>
      <c r="E44" s="46"/>
      <c r="F44" s="14"/>
      <c r="G44" s="9"/>
      <c r="H44" s="15"/>
      <c r="I44" s="16"/>
      <c r="J44" s="15"/>
      <c r="K44" s="16"/>
      <c r="L44" s="15"/>
      <c r="M44" s="16"/>
    </row>
    <row r="45" spans="1:13" x14ac:dyDescent="0.25">
      <c r="A45" s="41"/>
      <c r="B45" s="3"/>
      <c r="C45" s="13">
        <f t="shared" si="71"/>
        <v>840</v>
      </c>
      <c r="D45" s="30"/>
      <c r="E45" s="13">
        <f t="shared" ref="E45" si="94">ROUND(((D44+D46)/2)*(A46-A44)*(1/27),0)</f>
        <v>0</v>
      </c>
      <c r="F45" s="14"/>
      <c r="G45" s="9">
        <f t="shared" si="84"/>
        <v>0</v>
      </c>
      <c r="H45" s="15"/>
      <c r="I45" s="16">
        <f t="shared" si="85"/>
        <v>0</v>
      </c>
      <c r="J45" s="15"/>
      <c r="K45" s="16">
        <f t="shared" si="86"/>
        <v>0</v>
      </c>
      <c r="L45" s="15"/>
      <c r="M45" s="16">
        <f t="shared" ref="M45" si="95">ROUND(((L44+L46)/2)*(A46-A44)*(1/27),0)</f>
        <v>0</v>
      </c>
    </row>
    <row r="46" spans="1:13" x14ac:dyDescent="0.25">
      <c r="A46" s="41">
        <v>14750</v>
      </c>
      <c r="B46" s="3">
        <v>336</v>
      </c>
      <c r="C46" s="46"/>
      <c r="D46" s="14"/>
      <c r="E46" s="46"/>
      <c r="F46" s="14"/>
      <c r="G46" s="9"/>
      <c r="H46" s="15"/>
      <c r="I46" s="16"/>
      <c r="J46" s="15"/>
      <c r="K46" s="16"/>
      <c r="L46" s="15"/>
      <c r="M46" s="16"/>
    </row>
    <row r="47" spans="1:13" x14ac:dyDescent="0.25">
      <c r="A47" s="41"/>
      <c r="B47" s="3"/>
      <c r="C47" s="13">
        <f t="shared" si="77"/>
        <v>476</v>
      </c>
      <c r="D47" s="30"/>
      <c r="E47" s="13">
        <f t="shared" ref="E47" si="96">ROUND(((D46+D48)/2)*(A48-A46)*(1/27),0)</f>
        <v>0</v>
      </c>
      <c r="F47" s="14"/>
      <c r="G47" s="9">
        <f t="shared" si="79"/>
        <v>2</v>
      </c>
      <c r="H47" s="15"/>
      <c r="I47" s="16">
        <f t="shared" si="80"/>
        <v>0</v>
      </c>
      <c r="J47" s="15"/>
      <c r="K47" s="16">
        <f t="shared" si="81"/>
        <v>0</v>
      </c>
      <c r="L47" s="15"/>
      <c r="M47" s="16">
        <f t="shared" ref="M47" si="97">ROUND(((L46+L48)/2)*(A48-A46)*(1/27),0)</f>
        <v>0</v>
      </c>
    </row>
    <row r="48" spans="1:13" x14ac:dyDescent="0.25">
      <c r="A48" s="41">
        <v>14800</v>
      </c>
      <c r="B48" s="3">
        <v>178</v>
      </c>
      <c r="C48" s="46"/>
      <c r="D48" s="14"/>
      <c r="E48" s="46"/>
      <c r="F48" s="14">
        <v>2</v>
      </c>
      <c r="G48" s="9"/>
      <c r="H48" s="15"/>
      <c r="I48" s="16"/>
      <c r="J48" s="15"/>
      <c r="K48" s="16"/>
      <c r="L48" s="15"/>
      <c r="M48" s="16"/>
    </row>
    <row r="49" spans="1:20" x14ac:dyDescent="0.25">
      <c r="A49" s="41"/>
      <c r="B49" s="3"/>
      <c r="C49" s="13">
        <f t="shared" si="71"/>
        <v>287</v>
      </c>
      <c r="D49" s="30"/>
      <c r="E49" s="13">
        <f t="shared" ref="E49" si="98">ROUND(((D48+D50)/2)*(A50-A48)*(1/27),0)</f>
        <v>0</v>
      </c>
      <c r="F49" s="14"/>
      <c r="G49" s="9">
        <f t="shared" si="84"/>
        <v>17</v>
      </c>
      <c r="H49" s="15"/>
      <c r="I49" s="16">
        <f t="shared" si="85"/>
        <v>0</v>
      </c>
      <c r="J49" s="15"/>
      <c r="K49" s="16">
        <f t="shared" si="86"/>
        <v>0</v>
      </c>
      <c r="L49" s="15"/>
      <c r="M49" s="16">
        <f t="shared" ref="M49" si="99">ROUND(((L48+L50)/2)*(A50-A48)*(1/27),0)</f>
        <v>0</v>
      </c>
    </row>
    <row r="50" spans="1:20" x14ac:dyDescent="0.25">
      <c r="A50" s="41">
        <v>14850</v>
      </c>
      <c r="B50" s="3">
        <v>132</v>
      </c>
      <c r="C50" s="46"/>
      <c r="D50" s="14"/>
      <c r="E50" s="46"/>
      <c r="F50" s="14">
        <v>16</v>
      </c>
      <c r="G50" s="9"/>
      <c r="H50" s="15"/>
      <c r="I50" s="16"/>
      <c r="J50" s="15"/>
      <c r="K50" s="16"/>
      <c r="L50" s="15"/>
      <c r="M50" s="16"/>
    </row>
    <row r="51" spans="1:20" x14ac:dyDescent="0.25">
      <c r="A51" s="41"/>
      <c r="B51" s="3"/>
      <c r="C51" s="13">
        <f t="shared" si="77"/>
        <v>299</v>
      </c>
      <c r="D51" s="30"/>
      <c r="E51" s="13">
        <f t="shared" ref="E51" si="100">ROUND(((D50+D52)/2)*(A52-A50)*(1/27),0)</f>
        <v>0</v>
      </c>
      <c r="F51" s="14"/>
      <c r="G51" s="9">
        <f t="shared" si="79"/>
        <v>24</v>
      </c>
      <c r="H51" s="15"/>
      <c r="I51" s="16">
        <f t="shared" si="80"/>
        <v>0</v>
      </c>
      <c r="J51" s="15"/>
      <c r="K51" s="16">
        <f t="shared" si="81"/>
        <v>0</v>
      </c>
      <c r="L51" s="15"/>
      <c r="M51" s="16">
        <f t="shared" ref="M51" si="101">ROUND(((L50+L52)/2)*(A52-A50)*(1/27),0)</f>
        <v>0</v>
      </c>
    </row>
    <row r="52" spans="1:20" x14ac:dyDescent="0.25">
      <c r="A52" s="41">
        <v>14900</v>
      </c>
      <c r="B52" s="3">
        <v>191</v>
      </c>
      <c r="C52" s="46"/>
      <c r="D52" s="14"/>
      <c r="E52" s="46"/>
      <c r="F52" s="14">
        <v>10</v>
      </c>
      <c r="G52" s="9"/>
      <c r="H52" s="15"/>
      <c r="I52" s="16"/>
      <c r="J52" s="15"/>
      <c r="K52" s="16"/>
      <c r="L52" s="15"/>
      <c r="M52" s="16"/>
    </row>
    <row r="53" spans="1:20" x14ac:dyDescent="0.25">
      <c r="A53" s="41"/>
      <c r="B53" s="3"/>
      <c r="C53" s="13">
        <f t="shared" si="71"/>
        <v>419</v>
      </c>
      <c r="D53" s="30"/>
      <c r="E53" s="13">
        <f t="shared" ref="E53" si="102">ROUND(((D52+D54)/2)*(A54-A52)*(1/27),0)</f>
        <v>0</v>
      </c>
      <c r="F53" s="14"/>
      <c r="G53" s="9">
        <f t="shared" si="84"/>
        <v>10</v>
      </c>
      <c r="H53" s="15"/>
      <c r="I53" s="16">
        <f t="shared" si="85"/>
        <v>0</v>
      </c>
      <c r="J53" s="15"/>
      <c r="K53" s="16">
        <f t="shared" si="86"/>
        <v>0</v>
      </c>
      <c r="L53" s="15"/>
      <c r="M53" s="16">
        <f t="shared" ref="M53" si="103">ROUND(((L52+L54)/2)*(A54-A52)*(1/27),0)</f>
        <v>0</v>
      </c>
    </row>
    <row r="54" spans="1:20" x14ac:dyDescent="0.25">
      <c r="A54" s="41">
        <v>14950</v>
      </c>
      <c r="B54" s="3">
        <v>261</v>
      </c>
      <c r="C54" s="46"/>
      <c r="D54" s="14"/>
      <c r="E54" s="46"/>
      <c r="F54" s="14">
        <v>1</v>
      </c>
      <c r="G54" s="9"/>
      <c r="H54" s="15"/>
      <c r="I54" s="16"/>
      <c r="J54" s="15"/>
      <c r="K54" s="16"/>
      <c r="L54" s="15"/>
      <c r="M54" s="16"/>
    </row>
    <row r="55" spans="1:20" x14ac:dyDescent="0.25">
      <c r="A55" s="41"/>
      <c r="B55" s="3"/>
      <c r="C55" s="13">
        <f t="shared" si="77"/>
        <v>594</v>
      </c>
      <c r="D55" s="30"/>
      <c r="E55" s="13">
        <f t="shared" ref="E55" si="104">ROUND(((D54+D56)/2)*(A56-A54)*(1/27),0)</f>
        <v>0</v>
      </c>
      <c r="F55" s="14"/>
      <c r="G55" s="9">
        <f t="shared" si="79"/>
        <v>1</v>
      </c>
      <c r="H55" s="15"/>
      <c r="I55" s="16">
        <f t="shared" si="80"/>
        <v>0</v>
      </c>
      <c r="J55" s="15"/>
      <c r="K55" s="16">
        <f t="shared" si="81"/>
        <v>0</v>
      </c>
      <c r="L55" s="15"/>
      <c r="M55" s="16">
        <f t="shared" ref="M55" si="105">ROUND(((L54+L56)/2)*(A56-A54)*(1/27),0)</f>
        <v>0</v>
      </c>
    </row>
    <row r="56" spans="1:20" ht="15.75" thickBot="1" x14ac:dyDescent="0.3">
      <c r="A56" s="41">
        <v>15000</v>
      </c>
      <c r="B56" s="3">
        <v>381</v>
      </c>
      <c r="C56" s="46"/>
      <c r="D56" s="14"/>
      <c r="E56" s="46"/>
      <c r="F56" s="14"/>
      <c r="G56" s="9"/>
      <c r="H56" s="15"/>
      <c r="I56" s="16"/>
      <c r="J56" s="15"/>
      <c r="K56" s="16"/>
      <c r="L56" s="15"/>
      <c r="M56" s="16"/>
    </row>
    <row r="57" spans="1:20" x14ac:dyDescent="0.25">
      <c r="A57" s="41"/>
      <c r="B57" s="3"/>
      <c r="C57" s="13">
        <f t="shared" si="71"/>
        <v>754</v>
      </c>
      <c r="D57" s="30"/>
      <c r="E57" s="13">
        <f t="shared" ref="E57" si="106">ROUND(((D56+D58)/2)*(A58-A56)*(1/27),0)</f>
        <v>0</v>
      </c>
      <c r="F57" s="14"/>
      <c r="G57" s="9">
        <f t="shared" si="84"/>
        <v>0</v>
      </c>
      <c r="H57" s="15"/>
      <c r="I57" s="16">
        <f t="shared" si="85"/>
        <v>0</v>
      </c>
      <c r="J57" s="15"/>
      <c r="K57" s="16">
        <f t="shared" si="86"/>
        <v>0</v>
      </c>
      <c r="L57" s="15"/>
      <c r="M57" s="16">
        <f t="shared" ref="M57" si="107">ROUND(((L56+L58)/2)*(A58-A56)*(1/27),0)</f>
        <v>0</v>
      </c>
      <c r="O57" s="163" t="s">
        <v>15</v>
      </c>
      <c r="P57" s="164"/>
      <c r="Q57" s="164"/>
      <c r="R57" s="164"/>
      <c r="S57" s="164"/>
      <c r="T57" s="165"/>
    </row>
    <row r="58" spans="1:20" x14ac:dyDescent="0.25">
      <c r="A58" s="41">
        <v>15050</v>
      </c>
      <c r="B58" s="3">
        <v>433</v>
      </c>
      <c r="C58" s="46"/>
      <c r="D58" s="14"/>
      <c r="E58" s="46"/>
      <c r="F58" s="14"/>
      <c r="G58" s="9"/>
      <c r="H58" s="15"/>
      <c r="I58" s="16"/>
      <c r="J58" s="15"/>
      <c r="K58" s="16"/>
      <c r="L58" s="15"/>
      <c r="M58" s="16"/>
      <c r="O58" s="24"/>
      <c r="T58" s="25"/>
    </row>
    <row r="59" spans="1:20" ht="15.75" thickBot="1" x14ac:dyDescent="0.3">
      <c r="A59" s="41"/>
      <c r="B59" s="3"/>
      <c r="C59" s="13">
        <f t="shared" si="77"/>
        <v>772</v>
      </c>
      <c r="D59" s="30"/>
      <c r="E59" s="13">
        <f t="shared" ref="E59" si="108">ROUND(((D58+D60)/2)*(A60-A58)*(1/27),0)</f>
        <v>0</v>
      </c>
      <c r="F59" s="14"/>
      <c r="G59" s="9">
        <f t="shared" si="79"/>
        <v>0</v>
      </c>
      <c r="H59" s="15"/>
      <c r="I59" s="16">
        <f t="shared" si="80"/>
        <v>0</v>
      </c>
      <c r="J59" s="15"/>
      <c r="K59" s="16">
        <f t="shared" si="81"/>
        <v>0</v>
      </c>
      <c r="L59" s="15"/>
      <c r="M59" s="16">
        <f t="shared" ref="M59" si="109">ROUND(((L58+L60)/2)*(A60-A58)*(1/27),0)</f>
        <v>0</v>
      </c>
      <c r="O59" s="47" t="s">
        <v>6</v>
      </c>
      <c r="P59" s="48" t="s">
        <v>14</v>
      </c>
      <c r="Q59" s="48" t="s">
        <v>7</v>
      </c>
      <c r="R59" s="48" t="s">
        <v>10</v>
      </c>
      <c r="S59" s="48" t="s">
        <v>11</v>
      </c>
      <c r="T59" s="49" t="s">
        <v>12</v>
      </c>
    </row>
    <row r="60" spans="1:20" ht="15.75" thickTop="1" x14ac:dyDescent="0.25">
      <c r="A60" s="41">
        <v>15100</v>
      </c>
      <c r="B60" s="3">
        <v>401</v>
      </c>
      <c r="C60" s="46"/>
      <c r="D60" s="14"/>
      <c r="E60" s="46"/>
      <c r="F60" s="14"/>
      <c r="G60" s="9"/>
      <c r="H60" s="15"/>
      <c r="I60" s="16"/>
      <c r="J60" s="15"/>
      <c r="K60" s="16"/>
      <c r="L60" s="15"/>
      <c r="M60" s="16"/>
      <c r="O60" s="24"/>
      <c r="T60" s="25"/>
    </row>
    <row r="61" spans="1:20" ht="15.75" thickBot="1" x14ac:dyDescent="0.3">
      <c r="A61" s="41"/>
      <c r="B61" s="3"/>
      <c r="C61" s="13">
        <f t="shared" si="71"/>
        <v>713</v>
      </c>
      <c r="D61" s="30"/>
      <c r="E61" s="13">
        <f t="shared" ref="E61" si="110">ROUND(((D60+D62)/2)*(A62-A60)*(1/27),0)</f>
        <v>0</v>
      </c>
      <c r="F61" s="14"/>
      <c r="G61" s="9">
        <f t="shared" si="84"/>
        <v>0</v>
      </c>
      <c r="H61" s="15"/>
      <c r="I61" s="16">
        <f t="shared" si="85"/>
        <v>0</v>
      </c>
      <c r="J61" s="15"/>
      <c r="K61" s="16">
        <f t="shared" si="86"/>
        <v>0</v>
      </c>
      <c r="L61" s="15"/>
      <c r="M61" s="16">
        <f t="shared" ref="M61" si="111">ROUND(((L60+L62)/2)*(A62-A60)*(1/27),0)</f>
        <v>0</v>
      </c>
      <c r="O61" s="54">
        <f>SUM(C6:C56)</f>
        <v>21255</v>
      </c>
      <c r="P61" s="55">
        <f>SUM(E4:E56)</f>
        <v>9529</v>
      </c>
      <c r="Q61" s="55">
        <f>SUM(G4:G56)</f>
        <v>65</v>
      </c>
      <c r="R61" s="55">
        <f>SUM(I4:I56)</f>
        <v>54</v>
      </c>
      <c r="S61" s="55">
        <f>SUM(K4:K56)</f>
        <v>0</v>
      </c>
      <c r="T61" s="56">
        <f>SUM(M5:M56)</f>
        <v>0</v>
      </c>
    </row>
    <row r="62" spans="1:20" x14ac:dyDescent="0.25">
      <c r="A62" s="41">
        <v>15150</v>
      </c>
      <c r="B62" s="3">
        <v>369</v>
      </c>
      <c r="C62" s="46"/>
      <c r="D62" s="14"/>
      <c r="E62" s="46"/>
      <c r="F62" s="14"/>
      <c r="G62" s="9"/>
      <c r="H62" s="15"/>
      <c r="I62" s="16"/>
      <c r="J62" s="15"/>
      <c r="K62" s="16"/>
      <c r="L62" s="15"/>
      <c r="M62" s="16"/>
    </row>
    <row r="63" spans="1:20" x14ac:dyDescent="0.25">
      <c r="A63" s="41"/>
      <c r="B63" s="3"/>
      <c r="C63" s="13">
        <f t="shared" si="77"/>
        <v>638</v>
      </c>
      <c r="D63" s="30"/>
      <c r="E63" s="13">
        <f t="shared" ref="E63" si="112">ROUND(((D62+D64)/2)*(A64-A62)*(1/27),0)</f>
        <v>0</v>
      </c>
      <c r="F63" s="14"/>
      <c r="G63" s="9">
        <f t="shared" si="79"/>
        <v>0</v>
      </c>
      <c r="H63" s="15"/>
      <c r="I63" s="16">
        <f t="shared" si="80"/>
        <v>0</v>
      </c>
      <c r="J63" s="15"/>
      <c r="K63" s="16">
        <f t="shared" si="81"/>
        <v>0</v>
      </c>
      <c r="L63" s="15"/>
      <c r="M63" s="16">
        <f t="shared" ref="M63" si="113">ROUND(((L62+L64)/2)*(A64-A62)*(1/27),0)</f>
        <v>0</v>
      </c>
    </row>
    <row r="64" spans="1:20" x14ac:dyDescent="0.25">
      <c r="A64" s="41">
        <v>15200</v>
      </c>
      <c r="B64" s="3">
        <v>320</v>
      </c>
      <c r="C64" s="46"/>
      <c r="D64" s="14"/>
      <c r="E64" s="46"/>
      <c r="F64" s="14"/>
      <c r="G64" s="9"/>
      <c r="H64" s="15"/>
      <c r="I64" s="16"/>
      <c r="J64" s="15"/>
      <c r="K64" s="16"/>
      <c r="L64" s="15"/>
      <c r="M64" s="16"/>
    </row>
    <row r="65" spans="1:19" x14ac:dyDescent="0.25">
      <c r="A65" s="41"/>
      <c r="B65" s="3"/>
      <c r="C65" s="13">
        <f t="shared" si="71"/>
        <v>650</v>
      </c>
      <c r="D65" s="30"/>
      <c r="E65" s="13">
        <f t="shared" ref="E65" si="114">ROUND(((D64+D66)/2)*(A66-A64)*(1/27),0)</f>
        <v>0</v>
      </c>
      <c r="F65" s="14"/>
      <c r="G65" s="9">
        <f t="shared" si="84"/>
        <v>0</v>
      </c>
      <c r="H65" s="15"/>
      <c r="I65" s="16">
        <f t="shared" si="85"/>
        <v>0</v>
      </c>
      <c r="J65" s="15"/>
      <c r="K65" s="16">
        <f t="shared" si="86"/>
        <v>0</v>
      </c>
      <c r="L65" s="15"/>
      <c r="M65" s="16">
        <f t="shared" ref="M65" si="115">ROUND(((L64+L66)/2)*(A66-A64)*(1/27),0)</f>
        <v>0</v>
      </c>
    </row>
    <row r="66" spans="1:19" x14ac:dyDescent="0.25">
      <c r="A66" s="41">
        <v>15250</v>
      </c>
      <c r="B66" s="3">
        <v>382</v>
      </c>
      <c r="C66" s="46"/>
      <c r="D66" s="14"/>
      <c r="E66" s="46"/>
      <c r="F66" s="14"/>
      <c r="G66" s="9"/>
      <c r="H66" s="15"/>
      <c r="I66" s="16"/>
      <c r="J66" s="15"/>
      <c r="K66" s="16"/>
      <c r="L66" s="15"/>
      <c r="M66" s="16"/>
    </row>
    <row r="67" spans="1:19" x14ac:dyDescent="0.25">
      <c r="A67" s="41"/>
      <c r="B67" s="3"/>
      <c r="C67" s="13">
        <f t="shared" si="77"/>
        <v>759</v>
      </c>
      <c r="D67" s="30"/>
      <c r="E67" s="13">
        <f t="shared" ref="E67" si="116">ROUND(((D66+D68)/2)*(A68-A66)*(1/27),0)</f>
        <v>0</v>
      </c>
      <c r="F67" s="14"/>
      <c r="G67" s="9">
        <f t="shared" si="79"/>
        <v>0</v>
      </c>
      <c r="H67" s="15"/>
      <c r="I67" s="16">
        <f t="shared" si="80"/>
        <v>0</v>
      </c>
      <c r="J67" s="15"/>
      <c r="K67" s="16">
        <f t="shared" si="81"/>
        <v>0</v>
      </c>
      <c r="L67" s="15"/>
      <c r="M67" s="16">
        <f t="shared" ref="M67" si="117">ROUND(((L66+L68)/2)*(A68-A66)*(1/27),0)</f>
        <v>0</v>
      </c>
    </row>
    <row r="68" spans="1:19" x14ac:dyDescent="0.25">
      <c r="A68" s="41">
        <v>15300</v>
      </c>
      <c r="B68" s="3">
        <v>438</v>
      </c>
      <c r="C68" s="46"/>
      <c r="D68" s="14"/>
      <c r="E68" s="46"/>
      <c r="F68" s="14"/>
      <c r="G68" s="9"/>
      <c r="H68" s="15"/>
      <c r="I68" s="16"/>
      <c r="J68" s="15"/>
      <c r="K68" s="16"/>
      <c r="L68" s="15"/>
      <c r="M68" s="16"/>
    </row>
    <row r="69" spans="1:19" x14ac:dyDescent="0.25">
      <c r="A69" s="41"/>
      <c r="B69" s="3"/>
      <c r="C69" s="13">
        <f t="shared" si="71"/>
        <v>735</v>
      </c>
      <c r="D69" s="30"/>
      <c r="E69" s="13">
        <f t="shared" ref="E69" si="118">ROUND(((D68+D70)/2)*(A70-A68)*(1/27),0)</f>
        <v>0</v>
      </c>
      <c r="F69" s="14"/>
      <c r="G69" s="9">
        <f t="shared" si="84"/>
        <v>0</v>
      </c>
      <c r="H69" s="15"/>
      <c r="I69" s="16">
        <f t="shared" si="85"/>
        <v>0</v>
      </c>
      <c r="J69" s="15"/>
      <c r="K69" s="16">
        <f t="shared" si="86"/>
        <v>0</v>
      </c>
      <c r="L69" s="15"/>
      <c r="M69" s="16">
        <f t="shared" ref="M69" si="119">ROUND(((L68+L70)/2)*(A70-A68)*(1/27),0)</f>
        <v>0</v>
      </c>
      <c r="O69" s="22"/>
      <c r="P69" s="22"/>
      <c r="Q69" s="22"/>
      <c r="R69" s="22"/>
    </row>
    <row r="70" spans="1:19" x14ac:dyDescent="0.25">
      <c r="A70" s="41">
        <v>15350</v>
      </c>
      <c r="B70" s="3">
        <v>356</v>
      </c>
      <c r="C70" s="46"/>
      <c r="D70" s="14"/>
      <c r="E70" s="46"/>
      <c r="F70" s="14"/>
      <c r="G70" s="9"/>
      <c r="H70" s="15"/>
      <c r="I70" s="16"/>
      <c r="J70" s="15"/>
      <c r="K70" s="16"/>
      <c r="L70" s="15"/>
      <c r="M70" s="16"/>
    </row>
    <row r="71" spans="1:19" x14ac:dyDescent="0.25">
      <c r="A71" s="41"/>
      <c r="B71" s="3"/>
      <c r="C71" s="13">
        <f t="shared" si="77"/>
        <v>821</v>
      </c>
      <c r="D71" s="30"/>
      <c r="E71" s="13">
        <f t="shared" ref="E71" si="120">ROUND(((D70+D72)/2)*(A72-A70)*(1/27),0)</f>
        <v>0</v>
      </c>
      <c r="F71" s="14"/>
      <c r="G71" s="9">
        <f t="shared" si="79"/>
        <v>0</v>
      </c>
      <c r="H71" s="15"/>
      <c r="I71" s="16">
        <f t="shared" si="80"/>
        <v>0</v>
      </c>
      <c r="J71" s="15"/>
      <c r="K71" s="16">
        <f t="shared" si="81"/>
        <v>0</v>
      </c>
      <c r="L71" s="15"/>
      <c r="M71" s="16">
        <f t="shared" ref="M71" si="121">ROUND(((L70+L72)/2)*(A72-A70)*(1/27),0)</f>
        <v>0</v>
      </c>
    </row>
    <row r="72" spans="1:19" x14ac:dyDescent="0.25">
      <c r="A72" s="41">
        <v>15400</v>
      </c>
      <c r="B72" s="3">
        <v>531</v>
      </c>
      <c r="C72" s="46"/>
      <c r="D72" s="14"/>
      <c r="E72" s="46"/>
      <c r="F72" s="14"/>
      <c r="G72" s="9"/>
      <c r="H72" s="15"/>
      <c r="I72" s="16"/>
      <c r="J72" s="15"/>
      <c r="K72" s="16"/>
      <c r="L72" s="15"/>
      <c r="M72" s="16"/>
    </row>
    <row r="73" spans="1:19" x14ac:dyDescent="0.25">
      <c r="A73" s="41"/>
      <c r="B73" s="3"/>
      <c r="C73" s="13">
        <f t="shared" si="71"/>
        <v>933</v>
      </c>
      <c r="D73" s="30"/>
      <c r="E73" s="13">
        <f t="shared" ref="E73" si="122">ROUND(((D72+D74)/2)*(A74-A72)*(1/27),0)</f>
        <v>0</v>
      </c>
      <c r="F73" s="14"/>
      <c r="G73" s="9">
        <f t="shared" si="84"/>
        <v>0</v>
      </c>
      <c r="H73" s="15"/>
      <c r="I73" s="16">
        <f t="shared" si="85"/>
        <v>0</v>
      </c>
      <c r="J73" s="15"/>
      <c r="K73" s="16">
        <f t="shared" si="86"/>
        <v>0</v>
      </c>
      <c r="L73" s="15"/>
      <c r="M73" s="16">
        <f t="shared" ref="M73" si="123">ROUND(((L72+L74)/2)*(A74-A72)*(1/27),0)</f>
        <v>0</v>
      </c>
    </row>
    <row r="74" spans="1:19" x14ac:dyDescent="0.25">
      <c r="A74" s="41">
        <v>15450</v>
      </c>
      <c r="B74" s="3">
        <v>477</v>
      </c>
      <c r="C74" s="46"/>
      <c r="D74" s="14"/>
      <c r="E74" s="46"/>
      <c r="F74" s="14"/>
      <c r="G74" s="9"/>
      <c r="H74" s="15"/>
      <c r="I74" s="16"/>
      <c r="J74" s="15"/>
      <c r="K74" s="16"/>
      <c r="L74" s="15"/>
      <c r="M74" s="16"/>
    </row>
    <row r="75" spans="1:19" x14ac:dyDescent="0.25">
      <c r="A75" s="41"/>
      <c r="B75" s="3"/>
      <c r="C75" s="13">
        <f t="shared" si="77"/>
        <v>890</v>
      </c>
      <c r="D75" s="30"/>
      <c r="E75" s="13">
        <f t="shared" ref="E75" si="124">ROUND(((D74+D76)/2)*(A76-A74)*(1/27),0)</f>
        <v>0</v>
      </c>
      <c r="F75" s="14"/>
      <c r="G75" s="9">
        <f t="shared" si="79"/>
        <v>0</v>
      </c>
      <c r="H75" s="15"/>
      <c r="I75" s="16">
        <f t="shared" si="80"/>
        <v>0</v>
      </c>
      <c r="J75" s="15"/>
      <c r="K75" s="16">
        <f t="shared" si="81"/>
        <v>0</v>
      </c>
      <c r="L75" s="15"/>
      <c r="M75" s="16">
        <f t="shared" ref="M75" si="125">ROUND(((L74+L76)/2)*(A76-A74)*(1/27),0)</f>
        <v>0</v>
      </c>
    </row>
    <row r="76" spans="1:19" x14ac:dyDescent="0.25">
      <c r="A76" s="41">
        <v>15500</v>
      </c>
      <c r="B76" s="3">
        <v>484</v>
      </c>
      <c r="C76" s="46"/>
      <c r="D76" s="14"/>
      <c r="E76" s="46"/>
      <c r="F76" s="14"/>
      <c r="G76" s="9"/>
      <c r="H76" s="15"/>
      <c r="I76" s="16"/>
      <c r="J76" s="15"/>
      <c r="K76" s="16"/>
      <c r="L76" s="15"/>
      <c r="M76" s="16"/>
    </row>
    <row r="77" spans="1:19" x14ac:dyDescent="0.25">
      <c r="A77" s="41"/>
      <c r="B77" s="3"/>
      <c r="C77" s="13">
        <f t="shared" si="71"/>
        <v>933</v>
      </c>
      <c r="D77" s="30"/>
      <c r="E77" s="13">
        <f t="shared" ref="E77:E137" si="126">ROUND(((D76+D78)/2)*(A78-A76)*(1/27),0)</f>
        <v>0</v>
      </c>
      <c r="F77" s="14"/>
      <c r="G77" s="9">
        <f t="shared" si="84"/>
        <v>0</v>
      </c>
      <c r="H77" s="15"/>
      <c r="I77" s="16">
        <f t="shared" si="85"/>
        <v>0</v>
      </c>
      <c r="J77" s="15"/>
      <c r="K77" s="16">
        <f t="shared" si="86"/>
        <v>0</v>
      </c>
      <c r="L77" s="15"/>
      <c r="M77" s="16">
        <f t="shared" ref="M77" si="127">ROUND(((L76+L78)/2)*(A78-A76)*(1/27),0)</f>
        <v>0</v>
      </c>
    </row>
    <row r="78" spans="1:19" x14ac:dyDescent="0.25">
      <c r="A78" s="41">
        <v>15550</v>
      </c>
      <c r="B78" s="3">
        <v>524</v>
      </c>
      <c r="C78" s="46"/>
      <c r="D78" s="14"/>
      <c r="E78" s="46"/>
      <c r="F78" s="14"/>
      <c r="G78" s="9"/>
      <c r="H78" s="15"/>
      <c r="I78" s="16"/>
      <c r="J78" s="15"/>
      <c r="K78" s="16"/>
      <c r="L78" s="15"/>
      <c r="M78" s="16"/>
      <c r="O78"/>
      <c r="P78"/>
      <c r="Q78"/>
      <c r="R78"/>
      <c r="S78"/>
    </row>
    <row r="79" spans="1:19" x14ac:dyDescent="0.25">
      <c r="A79" s="41"/>
      <c r="B79" s="3"/>
      <c r="C79" s="13">
        <f t="shared" si="77"/>
        <v>1076</v>
      </c>
      <c r="D79" s="30"/>
      <c r="E79" s="13">
        <f t="shared" ref="E79" si="128">ROUND(((D78+D80)/2)*(A80-A78)*(1/27),0)</f>
        <v>0</v>
      </c>
      <c r="F79" s="14"/>
      <c r="G79" s="9">
        <f t="shared" si="79"/>
        <v>0</v>
      </c>
      <c r="H79" s="19"/>
      <c r="I79" s="16">
        <f t="shared" si="80"/>
        <v>0</v>
      </c>
      <c r="J79" s="19"/>
      <c r="K79" s="16">
        <f t="shared" si="81"/>
        <v>0</v>
      </c>
      <c r="L79" s="15"/>
      <c r="M79" s="16">
        <f t="shared" ref="M79" si="129">ROUND(((L78+L80)/2)*(A80-A78)*(1/27),0)</f>
        <v>0</v>
      </c>
    </row>
    <row r="80" spans="1:19" x14ac:dyDescent="0.25">
      <c r="A80" s="41">
        <v>15600</v>
      </c>
      <c r="B80" s="3">
        <v>638</v>
      </c>
      <c r="C80" s="46"/>
      <c r="D80" s="14"/>
      <c r="E80" s="46"/>
      <c r="F80" s="14"/>
      <c r="G80" s="9"/>
      <c r="H80" s="15"/>
      <c r="I80" s="16"/>
      <c r="J80" s="15"/>
      <c r="K80" s="16"/>
      <c r="L80" s="15"/>
      <c r="M80" s="16"/>
    </row>
    <row r="81" spans="1:19" x14ac:dyDescent="0.25">
      <c r="A81" s="41"/>
      <c r="B81" s="3"/>
      <c r="C81" s="13">
        <f t="shared" si="71"/>
        <v>1157</v>
      </c>
      <c r="D81" s="30"/>
      <c r="E81" s="13">
        <f t="shared" si="126"/>
        <v>0</v>
      </c>
      <c r="F81" s="14"/>
      <c r="G81" s="9">
        <f t="shared" si="84"/>
        <v>0</v>
      </c>
      <c r="H81" s="15"/>
      <c r="I81" s="16">
        <f t="shared" si="85"/>
        <v>0</v>
      </c>
      <c r="J81" s="15"/>
      <c r="K81" s="16">
        <f t="shared" si="86"/>
        <v>0</v>
      </c>
      <c r="L81" s="15"/>
      <c r="M81" s="16">
        <f t="shared" ref="M81" si="130">ROUND(((L80+L82)/2)*(A82-A80)*(1/27),0)</f>
        <v>0</v>
      </c>
      <c r="O81" s="22"/>
      <c r="P81" s="22"/>
      <c r="Q81" s="22"/>
      <c r="R81" s="22"/>
      <c r="S81" s="22"/>
    </row>
    <row r="82" spans="1:19" x14ac:dyDescent="0.25">
      <c r="A82" s="41">
        <v>15650</v>
      </c>
      <c r="B82" s="3">
        <v>612</v>
      </c>
      <c r="C82" s="46"/>
      <c r="D82" s="14"/>
      <c r="E82" s="46"/>
      <c r="F82" s="14"/>
      <c r="G82" s="9"/>
      <c r="H82" s="19"/>
      <c r="I82" s="16"/>
      <c r="J82" s="19"/>
      <c r="K82" s="16"/>
      <c r="L82" s="15"/>
      <c r="M82" s="16"/>
    </row>
    <row r="83" spans="1:19" x14ac:dyDescent="0.25">
      <c r="A83" s="41"/>
      <c r="B83" s="3"/>
      <c r="C83" s="13">
        <f t="shared" si="77"/>
        <v>975</v>
      </c>
      <c r="D83" s="30"/>
      <c r="E83" s="13">
        <f t="shared" si="126"/>
        <v>0</v>
      </c>
      <c r="F83" s="14"/>
      <c r="G83" s="9">
        <f t="shared" ref="G83:G143" si="131">ROUND(((F82+F84)/2)*(A84-A82)*(1/27),0)</f>
        <v>0</v>
      </c>
      <c r="H83" s="15"/>
      <c r="I83" s="16">
        <f t="shared" ref="I83:I143" si="132">ROUND(((H82+H84)/2)*(A84-A82)*(1/27),0)</f>
        <v>0</v>
      </c>
      <c r="J83" s="15"/>
      <c r="K83" s="16">
        <f t="shared" ref="K83:K143" si="133">ROUND(((J82+J84)/2)*(A84-A82)*(1/27),0)</f>
        <v>0</v>
      </c>
      <c r="L83" s="15"/>
      <c r="M83" s="16">
        <f t="shared" ref="M83" si="134">ROUND(((L82+L84)/2)*(A84-A82)*(1/27),0)</f>
        <v>0</v>
      </c>
    </row>
    <row r="84" spans="1:19" x14ac:dyDescent="0.25">
      <c r="A84" s="41">
        <v>15700</v>
      </c>
      <c r="B84" s="3">
        <v>441</v>
      </c>
      <c r="C84" s="46"/>
      <c r="D84" s="14"/>
      <c r="E84" s="46"/>
      <c r="F84" s="14"/>
      <c r="G84" s="9"/>
      <c r="H84" s="15"/>
      <c r="I84" s="16"/>
      <c r="J84" s="15"/>
      <c r="K84" s="16"/>
      <c r="L84" s="15"/>
      <c r="M84" s="16"/>
      <c r="N84" s="57"/>
      <c r="O84" s="58"/>
      <c r="P84" s="58"/>
      <c r="Q84" s="58"/>
      <c r="R84" s="58"/>
      <c r="S84" s="58"/>
    </row>
    <row r="85" spans="1:19" x14ac:dyDescent="0.25">
      <c r="A85" s="41"/>
      <c r="B85" s="3"/>
      <c r="C85" s="13">
        <f t="shared" si="71"/>
        <v>880</v>
      </c>
      <c r="D85" s="30"/>
      <c r="E85" s="13">
        <f t="shared" ref="E85:E145" si="135">ROUND(((D84+D86)/2)*(A86-A84)*(1/27),0)</f>
        <v>0</v>
      </c>
      <c r="F85" s="14"/>
      <c r="G85" s="9">
        <f t="shared" si="84"/>
        <v>0</v>
      </c>
      <c r="H85" s="19"/>
      <c r="I85" s="16">
        <f t="shared" si="85"/>
        <v>0</v>
      </c>
      <c r="J85" s="19"/>
      <c r="K85" s="16">
        <f t="shared" si="86"/>
        <v>0</v>
      </c>
      <c r="L85" s="15"/>
      <c r="M85" s="16">
        <f t="shared" ref="M85" si="136">ROUND(((L84+L86)/2)*(A86-A84)*(1/27),0)</f>
        <v>0</v>
      </c>
      <c r="S85" s="57"/>
    </row>
    <row r="86" spans="1:19" x14ac:dyDescent="0.25">
      <c r="A86" s="41">
        <v>15750</v>
      </c>
      <c r="B86" s="3">
        <v>509</v>
      </c>
      <c r="C86" s="46"/>
      <c r="D86" s="14"/>
      <c r="E86" s="46"/>
      <c r="F86" s="14"/>
      <c r="G86" s="9"/>
      <c r="H86" s="15"/>
      <c r="I86" s="16"/>
      <c r="J86" s="15"/>
      <c r="K86" s="16"/>
      <c r="L86" s="15"/>
      <c r="M86" s="16"/>
      <c r="O86" s="58"/>
      <c r="S86" s="57"/>
    </row>
    <row r="87" spans="1:19" x14ac:dyDescent="0.25">
      <c r="A87" s="41"/>
      <c r="B87" s="3"/>
      <c r="C87" s="13">
        <f t="shared" si="77"/>
        <v>764</v>
      </c>
      <c r="D87" s="30"/>
      <c r="E87" s="13">
        <f t="shared" si="126"/>
        <v>188</v>
      </c>
      <c r="F87" s="14"/>
      <c r="G87" s="9">
        <f t="shared" si="131"/>
        <v>0</v>
      </c>
      <c r="H87" s="15"/>
      <c r="I87" s="16">
        <f t="shared" si="132"/>
        <v>0</v>
      </c>
      <c r="J87" s="15"/>
      <c r="K87" s="16">
        <f t="shared" si="133"/>
        <v>0</v>
      </c>
      <c r="L87" s="15"/>
      <c r="M87" s="16">
        <f t="shared" ref="M87" si="137">ROUND(((L86+L88)/2)*(A88-A86)*(1/27),0)</f>
        <v>0</v>
      </c>
      <c r="S87" s="57"/>
    </row>
    <row r="88" spans="1:19" x14ac:dyDescent="0.25">
      <c r="A88" s="41">
        <v>15800</v>
      </c>
      <c r="B88" s="3">
        <v>316</v>
      </c>
      <c r="C88" s="46"/>
      <c r="D88" s="14">
        <v>203</v>
      </c>
      <c r="E88" s="46"/>
      <c r="F88" s="14"/>
      <c r="G88" s="9"/>
      <c r="H88" s="19"/>
      <c r="I88" s="16"/>
      <c r="J88" s="19"/>
      <c r="K88" s="16"/>
      <c r="L88" s="15"/>
      <c r="M88" s="16"/>
      <c r="S88" s="58"/>
    </row>
    <row r="89" spans="1:19" x14ac:dyDescent="0.25">
      <c r="A89" s="41"/>
      <c r="B89" s="3"/>
      <c r="C89" s="13">
        <f t="shared" si="71"/>
        <v>612</v>
      </c>
      <c r="D89" s="30"/>
      <c r="E89" s="13">
        <f t="shared" si="126"/>
        <v>334</v>
      </c>
      <c r="F89" s="14"/>
      <c r="G89" s="9">
        <f t="shared" si="84"/>
        <v>0</v>
      </c>
      <c r="H89" s="15"/>
      <c r="I89" s="16">
        <f t="shared" si="85"/>
        <v>0</v>
      </c>
      <c r="J89" s="15"/>
      <c r="K89" s="16">
        <f t="shared" si="86"/>
        <v>0</v>
      </c>
      <c r="L89" s="15"/>
      <c r="M89" s="16">
        <f t="shared" ref="M89" si="138">ROUND(((L88+L90)/2)*(A90-A88)*(1/27),0)</f>
        <v>0</v>
      </c>
    </row>
    <row r="90" spans="1:19" x14ac:dyDescent="0.25">
      <c r="A90" s="41">
        <v>15850</v>
      </c>
      <c r="B90" s="3">
        <v>345</v>
      </c>
      <c r="C90" s="46"/>
      <c r="D90" s="14">
        <v>158</v>
      </c>
      <c r="E90" s="46"/>
      <c r="F90" s="14"/>
      <c r="G90" s="9"/>
      <c r="H90" s="15"/>
      <c r="I90" s="16"/>
      <c r="J90" s="15"/>
      <c r="K90" s="16"/>
      <c r="L90" s="15"/>
      <c r="M90" s="16"/>
    </row>
    <row r="91" spans="1:19" x14ac:dyDescent="0.25">
      <c r="A91" s="41"/>
      <c r="B91" s="3"/>
      <c r="C91" s="13">
        <f t="shared" si="77"/>
        <v>629</v>
      </c>
      <c r="D91" s="30"/>
      <c r="E91" s="13">
        <f t="shared" si="135"/>
        <v>238</v>
      </c>
      <c r="F91" s="14"/>
      <c r="G91" s="9">
        <f t="shared" si="131"/>
        <v>0</v>
      </c>
      <c r="H91" s="19"/>
      <c r="I91" s="16">
        <f t="shared" si="132"/>
        <v>0</v>
      </c>
      <c r="J91" s="19"/>
      <c r="K91" s="16">
        <f t="shared" si="133"/>
        <v>0</v>
      </c>
      <c r="L91" s="15"/>
      <c r="M91" s="16">
        <f t="shared" ref="M91" si="139">ROUND(((L90+L92)/2)*(A92-A90)*(1/27),0)</f>
        <v>0</v>
      </c>
    </row>
    <row r="92" spans="1:19" x14ac:dyDescent="0.25">
      <c r="A92" s="41">
        <v>15900</v>
      </c>
      <c r="B92" s="3">
        <v>334</v>
      </c>
      <c r="C92" s="46"/>
      <c r="D92" s="14">
        <v>99</v>
      </c>
      <c r="E92" s="46"/>
      <c r="F92" s="14"/>
      <c r="G92" s="9"/>
      <c r="H92" s="15"/>
      <c r="I92" s="16"/>
      <c r="J92" s="15"/>
      <c r="K92" s="16"/>
      <c r="L92" s="15"/>
      <c r="M92" s="16"/>
    </row>
    <row r="93" spans="1:19" x14ac:dyDescent="0.25">
      <c r="A93" s="41"/>
      <c r="B93" s="3"/>
      <c r="C93" s="13">
        <f t="shared" si="71"/>
        <v>597</v>
      </c>
      <c r="D93" s="30"/>
      <c r="E93" s="13">
        <f t="shared" si="126"/>
        <v>92</v>
      </c>
      <c r="F93" s="14"/>
      <c r="G93" s="9">
        <f t="shared" si="84"/>
        <v>0</v>
      </c>
      <c r="H93" s="15"/>
      <c r="I93" s="16">
        <f t="shared" si="85"/>
        <v>0</v>
      </c>
      <c r="J93" s="15"/>
      <c r="K93" s="16">
        <f t="shared" si="86"/>
        <v>0</v>
      </c>
      <c r="L93" s="15"/>
      <c r="M93" s="16">
        <f t="shared" ref="M93" si="140">ROUND(((L92+L94)/2)*(A94-A92)*(1/27),0)</f>
        <v>0</v>
      </c>
    </row>
    <row r="94" spans="1:19" x14ac:dyDescent="0.25">
      <c r="A94" s="41">
        <v>15950</v>
      </c>
      <c r="B94" s="3">
        <v>311</v>
      </c>
      <c r="C94" s="46"/>
      <c r="D94" s="14"/>
      <c r="E94" s="46"/>
      <c r="F94" s="14"/>
      <c r="G94" s="9"/>
      <c r="H94" s="19"/>
      <c r="I94" s="16"/>
      <c r="J94" s="19"/>
      <c r="K94" s="16"/>
      <c r="L94" s="15"/>
      <c r="M94" s="16"/>
    </row>
    <row r="95" spans="1:19" x14ac:dyDescent="0.25">
      <c r="A95" s="41"/>
      <c r="B95" s="3"/>
      <c r="C95" s="13">
        <f t="shared" si="77"/>
        <v>543</v>
      </c>
      <c r="D95" s="30"/>
      <c r="E95" s="13">
        <f t="shared" si="126"/>
        <v>0</v>
      </c>
      <c r="F95" s="14"/>
      <c r="G95" s="9">
        <f t="shared" si="131"/>
        <v>12</v>
      </c>
      <c r="H95" s="15"/>
      <c r="I95" s="16">
        <f t="shared" si="132"/>
        <v>0</v>
      </c>
      <c r="J95" s="15"/>
      <c r="K95" s="16">
        <f t="shared" si="133"/>
        <v>0</v>
      </c>
      <c r="L95" s="15"/>
      <c r="M95" s="16">
        <f t="shared" ref="M95" si="141">ROUND(((L94+L96)/2)*(A96-A94)*(1/27),0)</f>
        <v>0</v>
      </c>
    </row>
    <row r="96" spans="1:19" x14ac:dyDescent="0.25">
      <c r="A96" s="41">
        <v>16000</v>
      </c>
      <c r="B96" s="3">
        <v>275</v>
      </c>
      <c r="C96" s="46"/>
      <c r="D96" s="14"/>
      <c r="E96" s="46"/>
      <c r="F96" s="14">
        <v>13</v>
      </c>
      <c r="G96" s="9"/>
      <c r="H96" s="15"/>
      <c r="I96" s="16"/>
      <c r="J96" s="15"/>
      <c r="K96" s="16"/>
      <c r="L96" s="15"/>
      <c r="M96" s="16"/>
    </row>
    <row r="97" spans="1:13" x14ac:dyDescent="0.25">
      <c r="A97" s="41"/>
      <c r="B97" s="3"/>
      <c r="C97" s="13">
        <f t="shared" ref="C97:C157" si="142">ROUND(((B96+B98)/2)*(A98-A96)*(1/27),0)</f>
        <v>288</v>
      </c>
      <c r="D97" s="30"/>
      <c r="E97" s="13">
        <f t="shared" si="135"/>
        <v>0</v>
      </c>
      <c r="F97" s="14"/>
      <c r="G97" s="9">
        <f t="shared" si="84"/>
        <v>156</v>
      </c>
      <c r="H97" s="19"/>
      <c r="I97" s="16">
        <f t="shared" si="85"/>
        <v>0</v>
      </c>
      <c r="J97" s="19"/>
      <c r="K97" s="16">
        <f t="shared" si="86"/>
        <v>251</v>
      </c>
      <c r="L97" s="15"/>
      <c r="M97" s="16">
        <f t="shared" ref="M97" si="143">ROUND(((L96+L98)/2)*(A98-A96)*(1/27),0)</f>
        <v>0</v>
      </c>
    </row>
    <row r="98" spans="1:13" x14ac:dyDescent="0.25">
      <c r="A98" s="41">
        <v>16050</v>
      </c>
      <c r="B98" s="3">
        <v>36</v>
      </c>
      <c r="C98" s="46"/>
      <c r="D98" s="14"/>
      <c r="E98" s="46"/>
      <c r="F98" s="14">
        <v>156</v>
      </c>
      <c r="G98" s="9"/>
      <c r="H98" s="15"/>
      <c r="I98" s="16"/>
      <c r="J98" s="15">
        <v>271</v>
      </c>
      <c r="K98" s="16"/>
      <c r="L98" s="15"/>
      <c r="M98" s="16"/>
    </row>
    <row r="99" spans="1:13" x14ac:dyDescent="0.25">
      <c r="A99" s="41"/>
      <c r="B99" s="3"/>
      <c r="C99" s="13">
        <f t="shared" ref="C99:C155" si="144">ROUND(((B98+B100)/2)*(A100-A98)*(1/27),0)</f>
        <v>49</v>
      </c>
      <c r="D99" s="30"/>
      <c r="E99" s="13">
        <f t="shared" si="126"/>
        <v>0</v>
      </c>
      <c r="F99" s="14"/>
      <c r="G99" s="9">
        <f t="shared" si="131"/>
        <v>364</v>
      </c>
      <c r="H99" s="15"/>
      <c r="I99" s="16">
        <f t="shared" si="132"/>
        <v>0</v>
      </c>
      <c r="J99" s="15"/>
      <c r="K99" s="16">
        <f t="shared" si="133"/>
        <v>394</v>
      </c>
      <c r="L99" s="15"/>
      <c r="M99" s="16">
        <f t="shared" ref="M99" si="145">ROUND(((L98+L100)/2)*(A100-A98)*(1/27),0)</f>
        <v>0</v>
      </c>
    </row>
    <row r="100" spans="1:13" x14ac:dyDescent="0.25">
      <c r="A100" s="41">
        <v>16100</v>
      </c>
      <c r="B100" s="3">
        <v>17</v>
      </c>
      <c r="C100" s="46"/>
      <c r="D100" s="14"/>
      <c r="E100" s="46"/>
      <c r="F100" s="14">
        <v>237</v>
      </c>
      <c r="G100" s="9"/>
      <c r="H100" s="19"/>
      <c r="I100" s="16"/>
      <c r="J100" s="19">
        <v>155</v>
      </c>
      <c r="K100" s="16"/>
      <c r="L100" s="15"/>
      <c r="M100" s="16"/>
    </row>
    <row r="101" spans="1:13" x14ac:dyDescent="0.25">
      <c r="A101" s="41"/>
      <c r="B101" s="3"/>
      <c r="C101" s="13">
        <f t="shared" si="142"/>
        <v>25</v>
      </c>
      <c r="D101" s="30"/>
      <c r="E101" s="13">
        <f t="shared" si="126"/>
        <v>0</v>
      </c>
      <c r="F101" s="14"/>
      <c r="G101" s="9">
        <f t="shared" ref="G101:G157" si="146">ROUND(((F100+F102)/2)*(A102-A100)*(1/27),0)</f>
        <v>425</v>
      </c>
      <c r="H101" s="15"/>
      <c r="I101" s="16">
        <f t="shared" ref="I101:I157" si="147">ROUND(((H100+H102)/2)*(A102-A100)*(1/27),0)</f>
        <v>0</v>
      </c>
      <c r="J101" s="15"/>
      <c r="K101" s="16">
        <f t="shared" ref="K101:K157" si="148">ROUND(((J100+J102)/2)*(A102-A100)*(1/27),0)</f>
        <v>203</v>
      </c>
      <c r="L101" s="15"/>
      <c r="M101" s="16">
        <f t="shared" ref="M101" si="149">ROUND(((L100+L102)/2)*(A102-A100)*(1/27),0)</f>
        <v>0</v>
      </c>
    </row>
    <row r="102" spans="1:13" x14ac:dyDescent="0.25">
      <c r="A102" s="41">
        <v>16150</v>
      </c>
      <c r="B102" s="3">
        <v>10</v>
      </c>
      <c r="C102" s="46"/>
      <c r="D102" s="14"/>
      <c r="E102" s="46"/>
      <c r="F102" s="14">
        <v>222</v>
      </c>
      <c r="G102" s="9"/>
      <c r="H102" s="15"/>
      <c r="I102" s="16"/>
      <c r="J102" s="15">
        <v>64</v>
      </c>
      <c r="K102" s="16"/>
      <c r="L102" s="15"/>
      <c r="M102" s="16"/>
    </row>
    <row r="103" spans="1:13" x14ac:dyDescent="0.25">
      <c r="A103" s="41"/>
      <c r="B103" s="3"/>
      <c r="C103" s="13">
        <f t="shared" si="144"/>
        <v>20</v>
      </c>
      <c r="D103" s="30"/>
      <c r="E103" s="13">
        <f t="shared" si="135"/>
        <v>0</v>
      </c>
      <c r="F103" s="14"/>
      <c r="G103" s="9">
        <f t="shared" si="131"/>
        <v>242</v>
      </c>
      <c r="H103" s="19"/>
      <c r="I103" s="16">
        <f t="shared" si="132"/>
        <v>0</v>
      </c>
      <c r="J103" s="19"/>
      <c r="K103" s="16">
        <f t="shared" si="133"/>
        <v>74</v>
      </c>
      <c r="L103" s="15"/>
      <c r="M103" s="16">
        <f t="shared" ref="M103" si="150">ROUND(((L102+L104)/2)*(A104-A102)*(1/27),0)</f>
        <v>0</v>
      </c>
    </row>
    <row r="104" spans="1:13" x14ac:dyDescent="0.25">
      <c r="A104" s="41">
        <v>16200</v>
      </c>
      <c r="B104" s="3">
        <v>12</v>
      </c>
      <c r="C104" s="46"/>
      <c r="D104" s="14"/>
      <c r="E104" s="46"/>
      <c r="F104" s="14">
        <v>39</v>
      </c>
      <c r="G104" s="9"/>
      <c r="H104" s="15"/>
      <c r="I104" s="16"/>
      <c r="J104" s="15">
        <v>16</v>
      </c>
      <c r="K104" s="16"/>
      <c r="L104" s="15"/>
      <c r="M104" s="16"/>
    </row>
    <row r="105" spans="1:13" x14ac:dyDescent="0.25">
      <c r="A105" s="41"/>
      <c r="B105" s="3"/>
      <c r="C105" s="13">
        <f t="shared" si="142"/>
        <v>45</v>
      </c>
      <c r="D105" s="30"/>
      <c r="E105" s="13">
        <f t="shared" si="126"/>
        <v>0</v>
      </c>
      <c r="F105" s="14"/>
      <c r="G105" s="9">
        <f t="shared" si="146"/>
        <v>43</v>
      </c>
      <c r="H105" s="15"/>
      <c r="I105" s="16">
        <f t="shared" si="147"/>
        <v>0</v>
      </c>
      <c r="J105" s="15"/>
      <c r="K105" s="16">
        <f t="shared" si="148"/>
        <v>15</v>
      </c>
      <c r="L105" s="15"/>
      <c r="M105" s="16">
        <f t="shared" ref="M105" si="151">ROUND(((L104+L106)/2)*(A106-A104)*(1/27),0)</f>
        <v>0</v>
      </c>
    </row>
    <row r="106" spans="1:13" x14ac:dyDescent="0.25">
      <c r="A106" s="41">
        <v>16250</v>
      </c>
      <c r="B106" s="3">
        <v>37</v>
      </c>
      <c r="C106" s="46"/>
      <c r="D106" s="14"/>
      <c r="E106" s="46"/>
      <c r="F106" s="14">
        <v>7</v>
      </c>
      <c r="G106" s="9"/>
      <c r="H106" s="19"/>
      <c r="I106" s="16"/>
      <c r="J106" s="19"/>
      <c r="K106" s="16"/>
      <c r="L106" s="15"/>
      <c r="M106" s="16"/>
    </row>
    <row r="107" spans="1:13" x14ac:dyDescent="0.25">
      <c r="A107" s="41"/>
      <c r="B107" s="3"/>
      <c r="C107" s="13">
        <f t="shared" si="144"/>
        <v>116</v>
      </c>
      <c r="D107" s="30"/>
      <c r="E107" s="13">
        <f t="shared" si="126"/>
        <v>0</v>
      </c>
      <c r="F107" s="14"/>
      <c r="G107" s="9">
        <f t="shared" si="131"/>
        <v>16</v>
      </c>
      <c r="H107" s="15"/>
      <c r="I107" s="16">
        <f t="shared" si="132"/>
        <v>0</v>
      </c>
      <c r="J107" s="15"/>
      <c r="K107" s="16">
        <f t="shared" si="133"/>
        <v>0</v>
      </c>
      <c r="L107" s="15"/>
      <c r="M107" s="16">
        <f t="shared" ref="M107" si="152">ROUND(((L106+L108)/2)*(A108-A106)*(1/27),0)</f>
        <v>0</v>
      </c>
    </row>
    <row r="108" spans="1:13" x14ac:dyDescent="0.25">
      <c r="A108" s="41">
        <v>16300</v>
      </c>
      <c r="B108" s="3">
        <v>88</v>
      </c>
      <c r="C108" s="46"/>
      <c r="D108" s="14"/>
      <c r="E108" s="46"/>
      <c r="F108" s="14">
        <v>10</v>
      </c>
      <c r="G108" s="9"/>
      <c r="H108" s="15"/>
      <c r="I108" s="16"/>
      <c r="J108" s="15"/>
      <c r="K108" s="16"/>
      <c r="L108" s="15"/>
      <c r="M108" s="16"/>
    </row>
    <row r="109" spans="1:13" x14ac:dyDescent="0.25">
      <c r="A109" s="41"/>
      <c r="B109" s="3"/>
      <c r="C109" s="13">
        <f t="shared" si="142"/>
        <v>184</v>
      </c>
      <c r="D109" s="30"/>
      <c r="E109" s="13">
        <f t="shared" si="135"/>
        <v>0</v>
      </c>
      <c r="F109" s="14"/>
      <c r="G109" s="9">
        <f t="shared" si="146"/>
        <v>28</v>
      </c>
      <c r="H109" s="19"/>
      <c r="I109" s="16">
        <f t="shared" si="147"/>
        <v>0</v>
      </c>
      <c r="J109" s="19"/>
      <c r="K109" s="16">
        <f t="shared" si="148"/>
        <v>0</v>
      </c>
      <c r="L109" s="15"/>
      <c r="M109" s="16">
        <f t="shared" ref="M109" si="153">ROUND(((L108+L110)/2)*(A110-A108)*(1/27),0)</f>
        <v>0</v>
      </c>
    </row>
    <row r="110" spans="1:13" x14ac:dyDescent="0.25">
      <c r="A110" s="41">
        <v>16350</v>
      </c>
      <c r="B110" s="3">
        <v>111</v>
      </c>
      <c r="C110" s="46"/>
      <c r="D110" s="14"/>
      <c r="E110" s="46"/>
      <c r="F110" s="14">
        <v>20</v>
      </c>
      <c r="G110" s="9"/>
      <c r="H110" s="15"/>
      <c r="I110" s="16"/>
      <c r="J110" s="15"/>
      <c r="K110" s="16"/>
      <c r="L110" s="15"/>
      <c r="M110" s="16"/>
    </row>
    <row r="111" spans="1:13" x14ac:dyDescent="0.25">
      <c r="A111" s="41"/>
      <c r="B111" s="3"/>
      <c r="C111" s="13">
        <f t="shared" si="144"/>
        <v>273</v>
      </c>
      <c r="D111" s="30"/>
      <c r="E111" s="13">
        <f t="shared" si="126"/>
        <v>0</v>
      </c>
      <c r="F111" s="14"/>
      <c r="G111" s="9">
        <f t="shared" si="131"/>
        <v>19</v>
      </c>
      <c r="H111" s="15"/>
      <c r="I111" s="16">
        <f t="shared" si="132"/>
        <v>0</v>
      </c>
      <c r="J111" s="15"/>
      <c r="K111" s="16">
        <f t="shared" si="133"/>
        <v>0</v>
      </c>
      <c r="L111" s="15"/>
      <c r="M111" s="16">
        <f t="shared" ref="M111" si="154">ROUND(((L110+L112)/2)*(A112-A110)*(1/27),0)</f>
        <v>0</v>
      </c>
    </row>
    <row r="112" spans="1:13" x14ac:dyDescent="0.25">
      <c r="A112" s="41">
        <v>16400</v>
      </c>
      <c r="B112" s="3">
        <v>184</v>
      </c>
      <c r="C112" s="46"/>
      <c r="D112" s="14"/>
      <c r="E112" s="46"/>
      <c r="F112" s="14">
        <v>1</v>
      </c>
      <c r="G112" s="9"/>
      <c r="H112" s="19"/>
      <c r="I112" s="16"/>
      <c r="J112" s="19"/>
      <c r="K112" s="16"/>
      <c r="L112" s="15"/>
      <c r="M112" s="16"/>
    </row>
    <row r="113" spans="1:20" x14ac:dyDescent="0.25">
      <c r="A113" s="41"/>
      <c r="B113" s="3"/>
      <c r="C113" s="13">
        <f t="shared" si="142"/>
        <v>334</v>
      </c>
      <c r="D113" s="30"/>
      <c r="E113" s="13">
        <f t="shared" si="126"/>
        <v>0</v>
      </c>
      <c r="F113" s="14"/>
      <c r="G113" s="9">
        <f t="shared" si="146"/>
        <v>77</v>
      </c>
      <c r="H113" s="15"/>
      <c r="I113" s="16">
        <f t="shared" si="147"/>
        <v>0</v>
      </c>
      <c r="J113" s="15"/>
      <c r="K113" s="16">
        <f t="shared" si="148"/>
        <v>0</v>
      </c>
      <c r="L113" s="15"/>
      <c r="M113" s="16">
        <f t="shared" ref="M113" si="155">ROUND(((L112+L114)/2)*(A114-A112)*(1/27),0)</f>
        <v>0</v>
      </c>
    </row>
    <row r="114" spans="1:20" x14ac:dyDescent="0.25">
      <c r="A114" s="41">
        <v>16450</v>
      </c>
      <c r="B114" s="3">
        <v>177</v>
      </c>
      <c r="C114" s="46"/>
      <c r="D114" s="14"/>
      <c r="E114" s="46"/>
      <c r="F114" s="14">
        <v>82</v>
      </c>
      <c r="G114" s="9"/>
      <c r="H114" s="15"/>
      <c r="I114" s="16"/>
      <c r="J114" s="15"/>
      <c r="K114" s="16"/>
      <c r="L114" s="15"/>
      <c r="M114" s="16"/>
    </row>
    <row r="115" spans="1:20" ht="15.75" thickBot="1" x14ac:dyDescent="0.3">
      <c r="A115" s="41"/>
      <c r="B115" s="3"/>
      <c r="C115" s="13">
        <f t="shared" si="144"/>
        <v>374</v>
      </c>
      <c r="D115" s="30"/>
      <c r="E115" s="13">
        <f t="shared" si="135"/>
        <v>0</v>
      </c>
      <c r="F115" s="14"/>
      <c r="G115" s="9">
        <f t="shared" si="131"/>
        <v>76</v>
      </c>
      <c r="H115" s="19"/>
      <c r="I115" s="16">
        <f t="shared" si="132"/>
        <v>0</v>
      </c>
      <c r="J115" s="19"/>
      <c r="K115" s="16">
        <f t="shared" si="133"/>
        <v>0</v>
      </c>
      <c r="L115" s="15"/>
      <c r="M115" s="16">
        <f t="shared" ref="M115" si="156">ROUND(((L114+L116)/2)*(A116-A114)*(1/27),0)</f>
        <v>0</v>
      </c>
    </row>
    <row r="116" spans="1:20" x14ac:dyDescent="0.25">
      <c r="A116" s="41">
        <v>16500</v>
      </c>
      <c r="B116" s="3">
        <v>227</v>
      </c>
      <c r="C116" s="46"/>
      <c r="D116" s="14"/>
      <c r="E116" s="46"/>
      <c r="F116" s="14"/>
      <c r="G116" s="9"/>
      <c r="H116" s="15"/>
      <c r="I116" s="16"/>
      <c r="J116" s="15"/>
      <c r="K116" s="16"/>
      <c r="L116" s="15"/>
      <c r="M116" s="16"/>
      <c r="O116" s="163" t="s">
        <v>16</v>
      </c>
      <c r="P116" s="164"/>
      <c r="Q116" s="164"/>
      <c r="R116" s="164"/>
      <c r="S116" s="164"/>
      <c r="T116" s="165"/>
    </row>
    <row r="117" spans="1:20" x14ac:dyDescent="0.25">
      <c r="A117" s="41"/>
      <c r="B117" s="3"/>
      <c r="C117" s="13">
        <f t="shared" si="142"/>
        <v>431</v>
      </c>
      <c r="D117" s="30"/>
      <c r="E117" s="13">
        <f t="shared" si="126"/>
        <v>0</v>
      </c>
      <c r="F117" s="14"/>
      <c r="G117" s="9">
        <f t="shared" si="146"/>
        <v>30</v>
      </c>
      <c r="H117" s="15"/>
      <c r="I117" s="16">
        <f t="shared" si="147"/>
        <v>0</v>
      </c>
      <c r="J117" s="15"/>
      <c r="K117" s="16">
        <f t="shared" si="148"/>
        <v>0</v>
      </c>
      <c r="L117" s="15"/>
      <c r="M117" s="16">
        <f t="shared" ref="M117" si="157">ROUND(((L116+L118)/2)*(A118-A116)*(1/27),0)</f>
        <v>0</v>
      </c>
      <c r="O117" s="24"/>
      <c r="T117" s="25"/>
    </row>
    <row r="118" spans="1:20" ht="15.75" thickBot="1" x14ac:dyDescent="0.3">
      <c r="A118" s="41">
        <v>16550</v>
      </c>
      <c r="B118" s="3">
        <v>239</v>
      </c>
      <c r="C118" s="46"/>
      <c r="D118" s="14"/>
      <c r="E118" s="46"/>
      <c r="F118" s="14">
        <v>32</v>
      </c>
      <c r="G118" s="9"/>
      <c r="H118" s="19"/>
      <c r="I118" s="16"/>
      <c r="J118" s="19"/>
      <c r="K118" s="16"/>
      <c r="L118" s="15"/>
      <c r="M118" s="16"/>
      <c r="O118" s="47" t="s">
        <v>6</v>
      </c>
      <c r="P118" s="48" t="s">
        <v>14</v>
      </c>
      <c r="Q118" s="48" t="s">
        <v>7</v>
      </c>
      <c r="R118" s="48" t="s">
        <v>10</v>
      </c>
      <c r="S118" s="48" t="s">
        <v>11</v>
      </c>
      <c r="T118" s="49" t="s">
        <v>12</v>
      </c>
    </row>
    <row r="119" spans="1:20" ht="15.75" thickTop="1" x14ac:dyDescent="0.25">
      <c r="A119" s="41"/>
      <c r="B119" s="3"/>
      <c r="C119" s="13">
        <f t="shared" si="144"/>
        <v>452</v>
      </c>
      <c r="D119" s="30"/>
      <c r="E119" s="13">
        <f t="shared" si="126"/>
        <v>0</v>
      </c>
      <c r="F119" s="14"/>
      <c r="G119" s="9">
        <f t="shared" si="131"/>
        <v>109</v>
      </c>
      <c r="H119" s="15"/>
      <c r="I119" s="16">
        <f t="shared" si="132"/>
        <v>0</v>
      </c>
      <c r="J119" s="15"/>
      <c r="K119" s="16">
        <f t="shared" si="133"/>
        <v>0</v>
      </c>
      <c r="L119" s="15"/>
      <c r="M119" s="16">
        <f t="shared" ref="M119" si="158">ROUND(((L118+L120)/2)*(A120-A118)*(1/27),0)</f>
        <v>0</v>
      </c>
      <c r="O119" s="24"/>
      <c r="T119" s="25"/>
    </row>
    <row r="120" spans="1:20" ht="15.75" thickBot="1" x14ac:dyDescent="0.3">
      <c r="A120" s="41">
        <v>16600</v>
      </c>
      <c r="B120" s="3">
        <v>249</v>
      </c>
      <c r="C120" s="46"/>
      <c r="D120" s="14"/>
      <c r="E120" s="46"/>
      <c r="F120" s="14">
        <v>86</v>
      </c>
      <c r="G120" s="9"/>
      <c r="H120" s="15"/>
      <c r="I120" s="16"/>
      <c r="J120" s="15"/>
      <c r="K120" s="16"/>
      <c r="L120" s="15"/>
      <c r="M120" s="16"/>
      <c r="O120" s="54">
        <f>SUM(C57:C116)</f>
        <v>17539</v>
      </c>
      <c r="P120" s="55">
        <f>SUM(E57:E116)</f>
        <v>852</v>
      </c>
      <c r="Q120" s="55">
        <f>SUM(G57:G116)</f>
        <v>1458</v>
      </c>
      <c r="R120" s="55">
        <f>SUM(I57:I116)</f>
        <v>0</v>
      </c>
      <c r="S120" s="55">
        <f>SUM(K57:K116)</f>
        <v>937</v>
      </c>
      <c r="T120" s="56">
        <f>SUM(M57:M116)</f>
        <v>0</v>
      </c>
    </row>
    <row r="121" spans="1:20" x14ac:dyDescent="0.25">
      <c r="A121" s="41"/>
      <c r="B121" s="3"/>
      <c r="C121" s="13">
        <f t="shared" si="142"/>
        <v>494</v>
      </c>
      <c r="D121" s="30"/>
      <c r="E121" s="13">
        <f t="shared" si="135"/>
        <v>0</v>
      </c>
      <c r="F121" s="14"/>
      <c r="G121" s="9">
        <f t="shared" si="146"/>
        <v>115</v>
      </c>
      <c r="H121" s="19"/>
      <c r="I121" s="16">
        <f t="shared" si="147"/>
        <v>0</v>
      </c>
      <c r="J121" s="19"/>
      <c r="K121" s="16">
        <f t="shared" si="148"/>
        <v>0</v>
      </c>
      <c r="L121" s="15"/>
      <c r="M121" s="16">
        <f t="shared" ref="M121" si="159">ROUND(((L120+L122)/2)*(A122-A120)*(1/27),0)</f>
        <v>0</v>
      </c>
    </row>
    <row r="122" spans="1:20" x14ac:dyDescent="0.25">
      <c r="A122" s="41">
        <v>16650</v>
      </c>
      <c r="B122" s="3">
        <v>285</v>
      </c>
      <c r="C122" s="46"/>
      <c r="D122" s="14"/>
      <c r="E122" s="46"/>
      <c r="F122" s="14">
        <v>38</v>
      </c>
      <c r="G122" s="9"/>
      <c r="H122" s="15"/>
      <c r="I122" s="16"/>
      <c r="J122" s="15"/>
      <c r="K122" s="16"/>
      <c r="L122" s="15"/>
      <c r="M122" s="16"/>
    </row>
    <row r="123" spans="1:20" x14ac:dyDescent="0.25">
      <c r="A123" s="41"/>
      <c r="B123" s="3"/>
      <c r="C123" s="13">
        <f t="shared" si="144"/>
        <v>544</v>
      </c>
      <c r="D123" s="30"/>
      <c r="E123" s="13">
        <f t="shared" si="126"/>
        <v>0</v>
      </c>
      <c r="F123" s="14"/>
      <c r="G123" s="9">
        <f t="shared" si="131"/>
        <v>140</v>
      </c>
      <c r="H123" s="15"/>
      <c r="I123" s="16">
        <f t="shared" si="132"/>
        <v>7</v>
      </c>
      <c r="J123" s="15"/>
      <c r="K123" s="16">
        <f t="shared" si="133"/>
        <v>0</v>
      </c>
      <c r="L123" s="15"/>
      <c r="M123" s="16">
        <f t="shared" ref="M123" si="160">ROUND(((L122+L124)/2)*(A124-A122)*(1/27),0)</f>
        <v>0</v>
      </c>
    </row>
    <row r="124" spans="1:20" x14ac:dyDescent="0.25">
      <c r="A124" s="41">
        <v>16700</v>
      </c>
      <c r="B124" s="3">
        <v>302</v>
      </c>
      <c r="C124" s="46"/>
      <c r="D124" s="14"/>
      <c r="E124" s="46"/>
      <c r="F124" s="14">
        <v>113</v>
      </c>
      <c r="G124" s="9"/>
      <c r="H124" s="19">
        <v>8</v>
      </c>
      <c r="I124" s="16"/>
      <c r="J124" s="19"/>
      <c r="K124" s="16"/>
      <c r="L124" s="15"/>
      <c r="M124" s="16"/>
    </row>
    <row r="125" spans="1:20" x14ac:dyDescent="0.25">
      <c r="A125" s="41"/>
      <c r="B125" s="3"/>
      <c r="C125" s="13">
        <f t="shared" si="142"/>
        <v>581</v>
      </c>
      <c r="D125" s="30"/>
      <c r="E125" s="13">
        <f t="shared" si="126"/>
        <v>0</v>
      </c>
      <c r="F125" s="14"/>
      <c r="G125" s="9">
        <f t="shared" si="146"/>
        <v>142</v>
      </c>
      <c r="H125" s="15"/>
      <c r="I125" s="16">
        <f t="shared" si="147"/>
        <v>11</v>
      </c>
      <c r="J125" s="15"/>
      <c r="K125" s="16">
        <f t="shared" si="148"/>
        <v>0</v>
      </c>
      <c r="L125" s="15"/>
      <c r="M125" s="16">
        <f t="shared" ref="M125" si="161">ROUND(((L124+L126)/2)*(A126-A124)*(1/27),0)</f>
        <v>0</v>
      </c>
    </row>
    <row r="126" spans="1:20" x14ac:dyDescent="0.25">
      <c r="A126" s="41">
        <v>16750</v>
      </c>
      <c r="B126" s="3">
        <v>325</v>
      </c>
      <c r="C126" s="46"/>
      <c r="D126" s="14"/>
      <c r="E126" s="46"/>
      <c r="F126" s="14">
        <v>40</v>
      </c>
      <c r="G126" s="9"/>
      <c r="H126" s="15">
        <v>4</v>
      </c>
      <c r="I126" s="16"/>
      <c r="J126" s="15"/>
      <c r="K126" s="16"/>
      <c r="L126" s="15"/>
      <c r="M126" s="16"/>
    </row>
    <row r="127" spans="1:20" x14ac:dyDescent="0.25">
      <c r="A127" s="41"/>
      <c r="B127" s="3"/>
      <c r="C127" s="13">
        <f t="shared" si="144"/>
        <v>776</v>
      </c>
      <c r="D127" s="30"/>
      <c r="E127" s="13">
        <f t="shared" si="135"/>
        <v>0</v>
      </c>
      <c r="F127" s="14"/>
      <c r="G127" s="9">
        <f t="shared" si="131"/>
        <v>37</v>
      </c>
      <c r="H127" s="19"/>
      <c r="I127" s="16">
        <f t="shared" si="132"/>
        <v>4</v>
      </c>
      <c r="J127" s="19"/>
      <c r="K127" s="16">
        <f t="shared" si="133"/>
        <v>0</v>
      </c>
      <c r="L127" s="15"/>
      <c r="M127" s="16">
        <f t="shared" ref="M127" si="162">ROUND(((L126+L128)/2)*(A128-A126)*(1/27),0)</f>
        <v>0</v>
      </c>
    </row>
    <row r="128" spans="1:20" x14ac:dyDescent="0.25">
      <c r="A128" s="41">
        <v>16800</v>
      </c>
      <c r="B128" s="3">
        <v>513</v>
      </c>
      <c r="C128" s="46"/>
      <c r="D128" s="14"/>
      <c r="E128" s="46"/>
      <c r="F128" s="14"/>
      <c r="G128" s="9"/>
      <c r="H128" s="15"/>
      <c r="I128" s="16"/>
      <c r="J128" s="15"/>
      <c r="K128" s="16"/>
      <c r="L128" s="15"/>
      <c r="M128" s="16"/>
    </row>
    <row r="129" spans="1:13" x14ac:dyDescent="0.25">
      <c r="A129" s="41"/>
      <c r="B129" s="3"/>
      <c r="C129" s="13">
        <f t="shared" si="142"/>
        <v>1326</v>
      </c>
      <c r="D129" s="30"/>
      <c r="E129" s="13">
        <f t="shared" si="126"/>
        <v>0</v>
      </c>
      <c r="F129" s="14"/>
      <c r="G129" s="9">
        <f t="shared" si="146"/>
        <v>0</v>
      </c>
      <c r="H129" s="15"/>
      <c r="I129" s="16">
        <f t="shared" si="147"/>
        <v>0</v>
      </c>
      <c r="J129" s="15"/>
      <c r="K129" s="16">
        <f t="shared" si="148"/>
        <v>0</v>
      </c>
      <c r="L129" s="15"/>
      <c r="M129" s="16">
        <f t="shared" ref="M129" si="163">ROUND(((L128+L130)/2)*(A130-A128)*(1/27),0)</f>
        <v>0</v>
      </c>
    </row>
    <row r="130" spans="1:13" x14ac:dyDescent="0.25">
      <c r="A130" s="41">
        <v>16850</v>
      </c>
      <c r="B130" s="3">
        <v>919</v>
      </c>
      <c r="C130" s="46"/>
      <c r="D130" s="14"/>
      <c r="E130" s="46"/>
      <c r="F130" s="14"/>
      <c r="G130" s="9"/>
      <c r="H130" s="19"/>
      <c r="I130" s="16"/>
      <c r="J130" s="19"/>
      <c r="K130" s="16"/>
      <c r="L130" s="15"/>
      <c r="M130" s="16"/>
    </row>
    <row r="131" spans="1:13" x14ac:dyDescent="0.25">
      <c r="A131" s="41"/>
      <c r="B131" s="3"/>
      <c r="C131" s="13">
        <f t="shared" si="144"/>
        <v>2127</v>
      </c>
      <c r="D131" s="30"/>
      <c r="E131" s="13">
        <f t="shared" si="126"/>
        <v>25</v>
      </c>
      <c r="F131" s="14"/>
      <c r="G131" s="9">
        <f t="shared" si="131"/>
        <v>0</v>
      </c>
      <c r="H131" s="15"/>
      <c r="I131" s="16">
        <f t="shared" si="132"/>
        <v>0</v>
      </c>
      <c r="J131" s="15"/>
      <c r="K131" s="16">
        <f t="shared" si="133"/>
        <v>0</v>
      </c>
      <c r="L131" s="15"/>
      <c r="M131" s="16">
        <f t="shared" ref="M131" si="164">ROUND(((L130+L132)/2)*(A132-A130)*(1/27),0)</f>
        <v>0</v>
      </c>
    </row>
    <row r="132" spans="1:13" x14ac:dyDescent="0.25">
      <c r="A132" s="41">
        <v>16900</v>
      </c>
      <c r="B132" s="3">
        <v>1378</v>
      </c>
      <c r="C132" s="46"/>
      <c r="D132" s="14">
        <v>27</v>
      </c>
      <c r="E132" s="46"/>
      <c r="F132" s="14"/>
      <c r="G132" s="9"/>
      <c r="H132" s="15"/>
      <c r="I132" s="16"/>
      <c r="J132" s="15"/>
      <c r="K132" s="16"/>
      <c r="L132" s="15"/>
      <c r="M132" s="16"/>
    </row>
    <row r="133" spans="1:13" x14ac:dyDescent="0.25">
      <c r="A133" s="41"/>
      <c r="B133" s="3"/>
      <c r="C133" s="13">
        <f t="shared" si="142"/>
        <v>2791</v>
      </c>
      <c r="D133" s="30"/>
      <c r="E133" s="13">
        <f t="shared" si="135"/>
        <v>223</v>
      </c>
      <c r="F133" s="14"/>
      <c r="G133" s="9">
        <f t="shared" si="146"/>
        <v>0</v>
      </c>
      <c r="H133" s="19"/>
      <c r="I133" s="16">
        <f t="shared" si="147"/>
        <v>0</v>
      </c>
      <c r="J133" s="19"/>
      <c r="K133" s="16">
        <f t="shared" si="148"/>
        <v>0</v>
      </c>
      <c r="L133" s="15"/>
      <c r="M133" s="16">
        <f t="shared" ref="M133" si="165">ROUND(((L132+L134)/2)*(A134-A132)*(1/27),0)</f>
        <v>0</v>
      </c>
    </row>
    <row r="134" spans="1:13" x14ac:dyDescent="0.25">
      <c r="A134" s="41">
        <v>16950</v>
      </c>
      <c r="B134" s="3">
        <v>1636</v>
      </c>
      <c r="C134" s="46"/>
      <c r="D134" s="14">
        <v>214</v>
      </c>
      <c r="E134" s="46"/>
      <c r="F134" s="14"/>
      <c r="G134" s="9"/>
      <c r="H134" s="15"/>
      <c r="I134" s="16"/>
      <c r="J134" s="15"/>
      <c r="K134" s="16"/>
      <c r="L134" s="15"/>
      <c r="M134" s="16"/>
    </row>
    <row r="135" spans="1:13" x14ac:dyDescent="0.25">
      <c r="A135" s="41"/>
      <c r="B135" s="3"/>
      <c r="C135" s="13">
        <f t="shared" si="144"/>
        <v>3275</v>
      </c>
      <c r="D135" s="30"/>
      <c r="E135" s="13">
        <f t="shared" si="126"/>
        <v>1323</v>
      </c>
      <c r="F135" s="14"/>
      <c r="G135" s="9">
        <f t="shared" si="131"/>
        <v>0</v>
      </c>
      <c r="H135" s="15"/>
      <c r="I135" s="16">
        <f t="shared" si="132"/>
        <v>0</v>
      </c>
      <c r="J135" s="15"/>
      <c r="K135" s="16">
        <f t="shared" si="133"/>
        <v>0</v>
      </c>
      <c r="L135" s="15"/>
      <c r="M135" s="16">
        <f t="shared" ref="M135" si="166">ROUND(((L134+L136)/2)*(A136-A134)*(1/27),0)</f>
        <v>0</v>
      </c>
    </row>
    <row r="136" spans="1:13" x14ac:dyDescent="0.25">
      <c r="A136" s="41">
        <v>17000</v>
      </c>
      <c r="B136" s="3">
        <v>1901</v>
      </c>
      <c r="C136" s="46"/>
      <c r="D136" s="14">
        <v>1215</v>
      </c>
      <c r="E136" s="46"/>
      <c r="F136" s="14"/>
      <c r="G136" s="9"/>
      <c r="H136" s="19"/>
      <c r="I136" s="16"/>
      <c r="J136" s="19"/>
      <c r="K136" s="16"/>
      <c r="L136" s="15"/>
      <c r="M136" s="16"/>
    </row>
    <row r="137" spans="1:13" x14ac:dyDescent="0.25">
      <c r="A137" s="41"/>
      <c r="B137" s="3"/>
      <c r="C137" s="13">
        <f t="shared" si="142"/>
        <v>3582</v>
      </c>
      <c r="D137" s="30"/>
      <c r="E137" s="13">
        <f t="shared" si="126"/>
        <v>1864</v>
      </c>
      <c r="F137" s="14"/>
      <c r="G137" s="9">
        <f t="shared" si="146"/>
        <v>0</v>
      </c>
      <c r="H137" s="15"/>
      <c r="I137" s="16">
        <f t="shared" si="147"/>
        <v>0</v>
      </c>
      <c r="J137" s="15"/>
      <c r="K137" s="16">
        <f t="shared" si="148"/>
        <v>0</v>
      </c>
      <c r="L137" s="15"/>
      <c r="M137" s="16">
        <f t="shared" ref="M137" si="167">ROUND(((L136+L138)/2)*(A138-A136)*(1/27),0)</f>
        <v>0</v>
      </c>
    </row>
    <row r="138" spans="1:13" x14ac:dyDescent="0.25">
      <c r="A138" s="41">
        <v>17050</v>
      </c>
      <c r="B138" s="3">
        <v>1968</v>
      </c>
      <c r="C138" s="46"/>
      <c r="D138" s="14">
        <v>798</v>
      </c>
      <c r="E138" s="46"/>
      <c r="F138" s="14"/>
      <c r="G138" s="9"/>
      <c r="H138" s="15"/>
      <c r="I138" s="16"/>
      <c r="J138" s="15"/>
      <c r="K138" s="16"/>
      <c r="L138" s="15"/>
      <c r="M138" s="16"/>
    </row>
    <row r="139" spans="1:13" x14ac:dyDescent="0.25">
      <c r="A139" s="41"/>
      <c r="B139" s="3"/>
      <c r="C139" s="13">
        <f t="shared" si="144"/>
        <v>3470</v>
      </c>
      <c r="D139" s="30"/>
      <c r="E139" s="13">
        <f t="shared" si="135"/>
        <v>1240</v>
      </c>
      <c r="F139" s="14"/>
      <c r="G139" s="9">
        <f t="shared" si="131"/>
        <v>0</v>
      </c>
      <c r="H139" s="19"/>
      <c r="I139" s="16">
        <f t="shared" si="132"/>
        <v>0</v>
      </c>
      <c r="J139" s="19"/>
      <c r="K139" s="16">
        <f t="shared" si="133"/>
        <v>0</v>
      </c>
      <c r="L139" s="15"/>
      <c r="M139" s="16">
        <f t="shared" ref="M139" si="168">ROUND(((L138+L140)/2)*(A140-A138)*(1/27),0)</f>
        <v>0</v>
      </c>
    </row>
    <row r="140" spans="1:13" x14ac:dyDescent="0.25">
      <c r="A140" s="41">
        <v>17100</v>
      </c>
      <c r="B140" s="3">
        <v>1780</v>
      </c>
      <c r="C140" s="46"/>
      <c r="D140" s="14">
        <v>541</v>
      </c>
      <c r="E140" s="46"/>
      <c r="F140" s="14"/>
      <c r="G140" s="9"/>
      <c r="H140" s="15"/>
      <c r="I140" s="16"/>
      <c r="J140" s="15"/>
      <c r="K140" s="16"/>
      <c r="L140" s="15"/>
      <c r="M140" s="16"/>
    </row>
    <row r="141" spans="1:13" x14ac:dyDescent="0.25">
      <c r="A141" s="41"/>
      <c r="B141" s="3"/>
      <c r="C141" s="13">
        <f t="shared" si="142"/>
        <v>3171</v>
      </c>
      <c r="D141" s="30"/>
      <c r="E141" s="13">
        <f t="shared" ref="E141:E155" si="169">ROUND(((D140+D142)/2)*(A142-A140)*(1/27),0)</f>
        <v>741</v>
      </c>
      <c r="F141" s="14"/>
      <c r="G141" s="9">
        <f t="shared" si="146"/>
        <v>0</v>
      </c>
      <c r="H141" s="15"/>
      <c r="I141" s="16">
        <f t="shared" si="147"/>
        <v>0</v>
      </c>
      <c r="J141" s="15"/>
      <c r="K141" s="16">
        <f t="shared" si="148"/>
        <v>0</v>
      </c>
      <c r="L141" s="15"/>
      <c r="M141" s="16">
        <f t="shared" ref="M141" si="170">ROUND(((L140+L142)/2)*(A142-A140)*(1/27),0)</f>
        <v>0</v>
      </c>
    </row>
    <row r="142" spans="1:13" x14ac:dyDescent="0.25">
      <c r="A142" s="41">
        <v>17150</v>
      </c>
      <c r="B142" s="3">
        <v>1645</v>
      </c>
      <c r="C142" s="46"/>
      <c r="D142" s="14">
        <v>259</v>
      </c>
      <c r="E142" s="46"/>
      <c r="F142" s="14"/>
      <c r="G142" s="9"/>
      <c r="H142" s="19"/>
      <c r="I142" s="16"/>
      <c r="J142" s="19"/>
      <c r="K142" s="16"/>
      <c r="L142" s="15"/>
      <c r="M142" s="16"/>
    </row>
    <row r="143" spans="1:13" x14ac:dyDescent="0.25">
      <c r="A143" s="41"/>
      <c r="B143" s="3"/>
      <c r="C143" s="13">
        <f t="shared" si="144"/>
        <v>2856</v>
      </c>
      <c r="D143" s="30"/>
      <c r="E143" s="13">
        <f t="shared" si="169"/>
        <v>326</v>
      </c>
      <c r="F143" s="14"/>
      <c r="G143" s="9">
        <f t="shared" si="131"/>
        <v>0</v>
      </c>
      <c r="H143" s="15"/>
      <c r="I143" s="16">
        <f t="shared" si="132"/>
        <v>0</v>
      </c>
      <c r="J143" s="15"/>
      <c r="K143" s="16">
        <f t="shared" si="133"/>
        <v>0</v>
      </c>
      <c r="L143" s="15"/>
      <c r="M143" s="16">
        <f t="shared" ref="M143" si="171">ROUND(((L142+L144)/2)*(A144-A142)*(1/27),0)</f>
        <v>0</v>
      </c>
    </row>
    <row r="144" spans="1:13" x14ac:dyDescent="0.25">
      <c r="A144" s="41">
        <v>17200</v>
      </c>
      <c r="B144" s="3">
        <v>1440</v>
      </c>
      <c r="C144" s="46"/>
      <c r="D144" s="14">
        <v>93</v>
      </c>
      <c r="E144" s="46"/>
      <c r="F144" s="14"/>
      <c r="G144" s="9"/>
      <c r="H144" s="15"/>
      <c r="I144" s="16"/>
      <c r="J144" s="15"/>
      <c r="K144" s="16"/>
      <c r="L144" s="15"/>
      <c r="M144" s="16"/>
    </row>
    <row r="145" spans="1:20" x14ac:dyDescent="0.25">
      <c r="A145" s="41"/>
      <c r="B145" s="3"/>
      <c r="C145" s="13">
        <f t="shared" si="142"/>
        <v>2406</v>
      </c>
      <c r="D145" s="30"/>
      <c r="E145" s="13">
        <f t="shared" si="135"/>
        <v>97</v>
      </c>
      <c r="F145" s="14"/>
      <c r="G145" s="9">
        <f t="shared" si="146"/>
        <v>0</v>
      </c>
      <c r="H145" s="19"/>
      <c r="I145" s="16">
        <f t="shared" si="147"/>
        <v>0</v>
      </c>
      <c r="J145" s="19"/>
      <c r="K145" s="16">
        <f t="shared" si="148"/>
        <v>0</v>
      </c>
      <c r="L145" s="15"/>
      <c r="M145" s="16">
        <f t="shared" ref="M145" si="172">ROUND(((L144+L146)/2)*(A146-A144)*(1/27),0)</f>
        <v>0</v>
      </c>
    </row>
    <row r="146" spans="1:20" x14ac:dyDescent="0.25">
      <c r="A146" s="41">
        <v>17250</v>
      </c>
      <c r="B146" s="3">
        <v>1159</v>
      </c>
      <c r="C146" s="46"/>
      <c r="D146" s="14">
        <v>12</v>
      </c>
      <c r="E146" s="46"/>
      <c r="F146" s="14"/>
      <c r="G146" s="9"/>
      <c r="H146" s="15"/>
      <c r="I146" s="16"/>
      <c r="J146" s="15"/>
      <c r="K146" s="16"/>
      <c r="L146" s="15"/>
      <c r="M146" s="16"/>
    </row>
    <row r="147" spans="1:20" x14ac:dyDescent="0.25">
      <c r="A147" s="41"/>
      <c r="B147" s="3"/>
      <c r="C147" s="13">
        <f t="shared" si="144"/>
        <v>1764</v>
      </c>
      <c r="D147" s="30"/>
      <c r="E147" s="13">
        <f t="shared" si="169"/>
        <v>11</v>
      </c>
      <c r="F147" s="14"/>
      <c r="G147" s="9">
        <f t="shared" ref="G147:G155" si="173">ROUND(((F146+F148)/2)*(A148-A146)*(1/27),0)</f>
        <v>0</v>
      </c>
      <c r="H147" s="15"/>
      <c r="I147" s="16">
        <f t="shared" ref="I147:I155" si="174">ROUND(((H146+H148)/2)*(A148-A146)*(1/27),0)</f>
        <v>0</v>
      </c>
      <c r="J147" s="15"/>
      <c r="K147" s="16">
        <f t="shared" ref="K147:K155" si="175">ROUND(((J146+J148)/2)*(A148-A146)*(1/27),0)</f>
        <v>0</v>
      </c>
      <c r="L147" s="15"/>
      <c r="M147" s="16">
        <f t="shared" ref="M147" si="176">ROUND(((L146+L148)/2)*(A148-A146)*(1/27),0)</f>
        <v>0</v>
      </c>
    </row>
    <row r="148" spans="1:20" x14ac:dyDescent="0.25">
      <c r="A148" s="41">
        <v>17300</v>
      </c>
      <c r="B148" s="3">
        <v>746</v>
      </c>
      <c r="C148" s="46"/>
      <c r="D148" s="14"/>
      <c r="E148" s="46"/>
      <c r="F148" s="14"/>
      <c r="G148" s="9"/>
      <c r="H148" s="19"/>
      <c r="I148" s="16"/>
      <c r="J148" s="19"/>
      <c r="K148" s="16"/>
      <c r="L148" s="15"/>
      <c r="M148" s="16"/>
    </row>
    <row r="149" spans="1:20" x14ac:dyDescent="0.25">
      <c r="A149" s="41"/>
      <c r="B149" s="3"/>
      <c r="C149" s="13">
        <f t="shared" si="142"/>
        <v>1123</v>
      </c>
      <c r="D149" s="30"/>
      <c r="E149" s="13">
        <f t="shared" si="169"/>
        <v>0</v>
      </c>
      <c r="F149" s="14"/>
      <c r="G149" s="9">
        <f t="shared" si="146"/>
        <v>0</v>
      </c>
      <c r="H149" s="15"/>
      <c r="I149" s="16">
        <f t="shared" si="147"/>
        <v>0</v>
      </c>
      <c r="J149" s="15"/>
      <c r="K149" s="16">
        <f t="shared" si="148"/>
        <v>0</v>
      </c>
      <c r="L149" s="15"/>
      <c r="M149" s="16">
        <f t="shared" ref="M149" si="177">ROUND(((L148+L150)/2)*(A150-A148)*(1/27),0)</f>
        <v>0</v>
      </c>
    </row>
    <row r="150" spans="1:20" x14ac:dyDescent="0.25">
      <c r="A150" s="41">
        <v>17350</v>
      </c>
      <c r="B150" s="3">
        <v>467</v>
      </c>
      <c r="C150" s="46"/>
      <c r="D150" s="14"/>
      <c r="E150" s="46"/>
      <c r="F150" s="14"/>
      <c r="G150" s="9"/>
      <c r="H150" s="15"/>
      <c r="I150" s="16"/>
      <c r="J150" s="15"/>
      <c r="K150" s="16"/>
      <c r="L150" s="15"/>
      <c r="M150" s="16"/>
    </row>
    <row r="151" spans="1:20" x14ac:dyDescent="0.25">
      <c r="A151" s="41"/>
      <c r="B151" s="3"/>
      <c r="C151" s="13">
        <f t="shared" si="144"/>
        <v>659</v>
      </c>
      <c r="D151" s="30"/>
      <c r="E151" s="13">
        <f t="shared" ref="E151:E157" si="178">ROUND(((D150+D152)/2)*(A152-A150)*(1/27),0)</f>
        <v>0</v>
      </c>
      <c r="F151" s="14"/>
      <c r="G151" s="9">
        <f t="shared" si="173"/>
        <v>0</v>
      </c>
      <c r="H151" s="19"/>
      <c r="I151" s="16">
        <f t="shared" si="174"/>
        <v>0</v>
      </c>
      <c r="J151" s="19"/>
      <c r="K151" s="16">
        <f t="shared" si="175"/>
        <v>0</v>
      </c>
      <c r="L151" s="15"/>
      <c r="M151" s="16">
        <f t="shared" ref="M151" si="179">ROUND(((L150+L152)/2)*(A152-A150)*(1/27),0)</f>
        <v>0</v>
      </c>
    </row>
    <row r="152" spans="1:20" x14ac:dyDescent="0.25">
      <c r="A152" s="41">
        <v>17400</v>
      </c>
      <c r="B152" s="3">
        <v>245</v>
      </c>
      <c r="C152" s="46"/>
      <c r="D152" s="14"/>
      <c r="E152" s="46"/>
      <c r="F152" s="14"/>
      <c r="G152" s="9"/>
      <c r="H152" s="15"/>
      <c r="I152" s="16"/>
      <c r="J152" s="15"/>
      <c r="K152" s="16"/>
      <c r="L152" s="15"/>
      <c r="M152" s="16"/>
    </row>
    <row r="153" spans="1:20" x14ac:dyDescent="0.25">
      <c r="A153" s="41"/>
      <c r="B153" s="3"/>
      <c r="C153" s="156">
        <f t="shared" si="142"/>
        <v>283</v>
      </c>
      <c r="D153" s="30"/>
      <c r="E153" s="13">
        <f t="shared" si="169"/>
        <v>0</v>
      </c>
      <c r="F153" s="14"/>
      <c r="G153" s="9">
        <f t="shared" si="146"/>
        <v>10</v>
      </c>
      <c r="H153" s="15"/>
      <c r="I153" s="16">
        <f t="shared" si="147"/>
        <v>0</v>
      </c>
      <c r="J153" s="15"/>
      <c r="K153" s="16">
        <f t="shared" si="148"/>
        <v>17</v>
      </c>
      <c r="L153" s="15"/>
      <c r="M153" s="16">
        <f t="shared" ref="M153" si="180">ROUND(((L152+L154)/2)*(A154-A152)*(1/27),0)</f>
        <v>0</v>
      </c>
    </row>
    <row r="154" spans="1:20" x14ac:dyDescent="0.25">
      <c r="A154" s="41">
        <v>17450</v>
      </c>
      <c r="B154" s="3">
        <v>61</v>
      </c>
      <c r="C154" s="46"/>
      <c r="D154" s="14"/>
      <c r="E154" s="46"/>
      <c r="F154" s="14">
        <v>11</v>
      </c>
      <c r="G154" s="9"/>
      <c r="H154" s="19"/>
      <c r="I154" s="16"/>
      <c r="J154" s="19">
        <v>18</v>
      </c>
      <c r="K154" s="16"/>
      <c r="L154" s="15"/>
      <c r="M154" s="16"/>
    </row>
    <row r="155" spans="1:20" x14ac:dyDescent="0.25">
      <c r="A155" s="41"/>
      <c r="B155" s="3"/>
      <c r="C155" s="13">
        <f t="shared" si="144"/>
        <v>118</v>
      </c>
      <c r="D155" s="30"/>
      <c r="E155" s="13">
        <f t="shared" si="169"/>
        <v>0</v>
      </c>
      <c r="F155" s="14"/>
      <c r="G155" s="9">
        <f t="shared" si="173"/>
        <v>11</v>
      </c>
      <c r="H155" s="15"/>
      <c r="I155" s="16">
        <f t="shared" si="174"/>
        <v>0</v>
      </c>
      <c r="J155" s="15"/>
      <c r="K155" s="16">
        <f t="shared" si="175"/>
        <v>17</v>
      </c>
      <c r="L155" s="15"/>
      <c r="M155" s="16">
        <f t="shared" ref="M155" si="181">ROUND(((L154+L156)/2)*(A156-A154)*(1/27),0)</f>
        <v>0</v>
      </c>
    </row>
    <row r="156" spans="1:20" ht="15.75" thickBot="1" x14ac:dyDescent="0.3">
      <c r="A156" s="41">
        <v>17500</v>
      </c>
      <c r="B156" s="3">
        <v>66</v>
      </c>
      <c r="C156" s="46"/>
      <c r="D156" s="14"/>
      <c r="E156" s="46"/>
      <c r="F156" s="14">
        <v>1</v>
      </c>
      <c r="G156" s="9"/>
      <c r="H156" s="15"/>
      <c r="I156" s="16"/>
      <c r="J156" s="15"/>
      <c r="K156" s="16"/>
      <c r="L156" s="15"/>
      <c r="M156" s="16"/>
    </row>
    <row r="157" spans="1:20" x14ac:dyDescent="0.25">
      <c r="A157" s="41"/>
      <c r="B157" s="3"/>
      <c r="C157" s="13">
        <f t="shared" si="142"/>
        <v>17</v>
      </c>
      <c r="D157" s="30"/>
      <c r="E157" s="13">
        <f t="shared" si="178"/>
        <v>0</v>
      </c>
      <c r="F157" s="14"/>
      <c r="G157" s="9">
        <f t="shared" si="146"/>
        <v>0</v>
      </c>
      <c r="H157" s="19"/>
      <c r="I157" s="16">
        <f t="shared" si="147"/>
        <v>0</v>
      </c>
      <c r="J157" s="19"/>
      <c r="K157" s="16">
        <f t="shared" si="148"/>
        <v>0</v>
      </c>
      <c r="L157" s="15"/>
      <c r="M157" s="16">
        <f t="shared" ref="M157" si="182">ROUND(((L156+L158)/2)*(A158-A156)*(1/27),0)</f>
        <v>0</v>
      </c>
      <c r="O157" s="163" t="s">
        <v>17</v>
      </c>
      <c r="P157" s="164"/>
      <c r="Q157" s="164"/>
      <c r="R157" s="164"/>
      <c r="S157" s="164"/>
      <c r="T157" s="165"/>
    </row>
    <row r="158" spans="1:20" ht="15.75" thickBot="1" x14ac:dyDescent="0.3">
      <c r="A158" s="42">
        <v>17513.61</v>
      </c>
      <c r="B158" s="4"/>
      <c r="C158" s="52"/>
      <c r="D158" s="6"/>
      <c r="E158" s="52"/>
      <c r="F158" s="6"/>
      <c r="G158" s="10"/>
      <c r="H158" s="17"/>
      <c r="I158" s="18"/>
      <c r="J158" s="17"/>
      <c r="K158" s="18"/>
      <c r="L158" s="17"/>
      <c r="M158" s="16"/>
      <c r="O158" s="24"/>
      <c r="T158" s="25"/>
    </row>
    <row r="159" spans="1:20" ht="15.75" thickBot="1" x14ac:dyDescent="0.3">
      <c r="O159" s="47" t="s">
        <v>6</v>
      </c>
      <c r="P159" s="48" t="s">
        <v>14</v>
      </c>
      <c r="Q159" s="48" t="s">
        <v>7</v>
      </c>
      <c r="R159" s="48" t="s">
        <v>10</v>
      </c>
      <c r="S159" s="48" t="s">
        <v>11</v>
      </c>
      <c r="T159" s="49" t="s">
        <v>12</v>
      </c>
    </row>
    <row r="160" spans="1:20" ht="15.75" thickTop="1" x14ac:dyDescent="0.25">
      <c r="O160" s="24"/>
      <c r="T160" s="25"/>
    </row>
    <row r="161" spans="2:20" ht="15.75" thickBot="1" x14ac:dyDescent="0.3">
      <c r="O161" s="54">
        <f>SUM(C116:C157)</f>
        <v>32246</v>
      </c>
      <c r="P161" s="55">
        <f>SUM(E116:E157)</f>
        <v>5850</v>
      </c>
      <c r="Q161" s="55">
        <f>SUM(G116:G157)</f>
        <v>594</v>
      </c>
      <c r="R161" s="55">
        <f>SUM(I116:I157)</f>
        <v>22</v>
      </c>
      <c r="S161" s="55">
        <f>SUM(K116:K157)</f>
        <v>34</v>
      </c>
      <c r="T161" s="56">
        <f>SUM(M116:M157)</f>
        <v>0</v>
      </c>
    </row>
    <row r="162" spans="2:20" x14ac:dyDescent="0.25">
      <c r="B162" s="50" t="s">
        <v>21</v>
      </c>
      <c r="C162" s="65">
        <f>SUM(C4:C158)</f>
        <v>71040</v>
      </c>
      <c r="E162" s="65">
        <f>SUM(E4:E158)</f>
        <v>16231</v>
      </c>
      <c r="G162" s="65">
        <f>SUM(G4:G158)</f>
        <v>2117</v>
      </c>
      <c r="I162" s="65">
        <f>SUM(I4:I158)</f>
        <v>76</v>
      </c>
      <c r="K162" s="65">
        <f>SUM(K4:K158)</f>
        <v>971</v>
      </c>
      <c r="M162" s="65">
        <f>SUM(M4:M158)</f>
        <v>0</v>
      </c>
    </row>
    <row r="166" spans="2:20" x14ac:dyDescent="0.25">
      <c r="N166" s="50" t="s">
        <v>21</v>
      </c>
      <c r="O166" s="66">
        <f>SUM(O61,O120,O161)</f>
        <v>71040</v>
      </c>
      <c r="P166" s="66">
        <f t="shared" ref="P166:T166" si="183">SUM(P61,P120,P161)</f>
        <v>16231</v>
      </c>
      <c r="Q166" s="65">
        <f>SUM(Q61,Q120,Q161)</f>
        <v>2117</v>
      </c>
      <c r="R166" s="66">
        <f t="shared" si="183"/>
        <v>76</v>
      </c>
      <c r="S166" s="66">
        <f t="shared" si="183"/>
        <v>971</v>
      </c>
      <c r="T166" s="65">
        <f t="shared" si="183"/>
        <v>0</v>
      </c>
    </row>
    <row r="167" spans="2:20" x14ac:dyDescent="0.25">
      <c r="B167" s="1" t="s">
        <v>58</v>
      </c>
      <c r="C167" s="102">
        <f>C162+I162+K162</f>
        <v>72087</v>
      </c>
      <c r="D167" s="1" t="s">
        <v>57</v>
      </c>
      <c r="E167" s="102">
        <f>E162</f>
        <v>16231</v>
      </c>
    </row>
    <row r="168" spans="2:20" ht="15.75" thickBot="1" x14ac:dyDescent="0.3">
      <c r="B168" s="1" t="s">
        <v>59</v>
      </c>
      <c r="C168" s="102">
        <f>C167+E167</f>
        <v>88318</v>
      </c>
      <c r="N168" s="51" t="s">
        <v>22</v>
      </c>
      <c r="O168" s="51"/>
      <c r="P168" s="66">
        <f>O166+P166+R166+S166</f>
        <v>88318</v>
      </c>
    </row>
    <row r="169" spans="2:20" x14ac:dyDescent="0.25">
      <c r="B169" s="29" t="s">
        <v>3</v>
      </c>
      <c r="C169" s="11">
        <f>SUM(C5:C158,E5:E158,I5:I158,K5:K158)</f>
        <v>88318</v>
      </c>
      <c r="D169" s="11"/>
      <c r="E169" s="11"/>
      <c r="F169" s="5"/>
      <c r="G169" s="12">
        <f>SUM(G5:G158)</f>
        <v>2117</v>
      </c>
    </row>
    <row r="170" spans="2:20" ht="15.75" thickBot="1" x14ac:dyDescent="0.3">
      <c r="B170" s="6" t="s">
        <v>4</v>
      </c>
      <c r="C170" s="178">
        <f>C169-G169</f>
        <v>86201</v>
      </c>
      <c r="D170" s="179"/>
      <c r="E170" s="179"/>
      <c r="F170" s="179"/>
      <c r="G170" s="180"/>
    </row>
  </sheetData>
  <mergeCells count="11">
    <mergeCell ref="O57:T57"/>
    <mergeCell ref="O116:T116"/>
    <mergeCell ref="O157:T157"/>
    <mergeCell ref="L2:M2"/>
    <mergeCell ref="D2:E2"/>
    <mergeCell ref="A1:M1"/>
    <mergeCell ref="B2:C2"/>
    <mergeCell ref="F2:G2"/>
    <mergeCell ref="C170:G170"/>
    <mergeCell ref="H2:I2"/>
    <mergeCell ref="J2:K2"/>
  </mergeCells>
  <pageMargins left="0.7" right="0.7" top="0.75" bottom="0.75" header="0.3" footer="0.3"/>
  <pageSetup paperSize="17" scale="72" fitToHeight="3" orientation="landscape" r:id="rId1"/>
  <rowBreaks count="1" manualBreakCount="1">
    <brk id="73" max="16383" man="1"/>
  </rowBreaks>
  <colBreaks count="1" manualBreakCount="1">
    <brk id="13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T79"/>
  <sheetViews>
    <sheetView zoomScaleNormal="100" workbookViewId="0">
      <pane ySplit="3" topLeftCell="A56" activePane="bottomLeft" state="frozen"/>
      <selection pane="bottomLeft" activeCell="O74" sqref="O74"/>
    </sheetView>
  </sheetViews>
  <sheetFormatPr defaultRowHeight="15" x14ac:dyDescent="0.25"/>
  <cols>
    <col min="1" max="1" width="9.140625" style="2"/>
    <col min="2" max="2" width="12" style="1" bestFit="1" customWidth="1"/>
    <col min="3" max="3" width="14" style="1" bestFit="1" customWidth="1"/>
    <col min="4" max="4" width="12" style="1" bestFit="1" customWidth="1"/>
    <col min="5" max="5" width="14" style="1" bestFit="1" customWidth="1"/>
    <col min="6" max="6" width="12" style="1" bestFit="1" customWidth="1"/>
    <col min="7" max="7" width="14" style="1" bestFit="1" customWidth="1"/>
    <col min="8" max="8" width="12" style="1" bestFit="1" customWidth="1"/>
    <col min="9" max="9" width="14" style="1" bestFit="1" customWidth="1"/>
    <col min="10" max="10" width="12" style="1" bestFit="1" customWidth="1"/>
    <col min="11" max="11" width="14" style="1" bestFit="1" customWidth="1"/>
    <col min="12" max="12" width="12" style="1" bestFit="1" customWidth="1"/>
    <col min="13" max="13" width="14" style="1" bestFit="1" customWidth="1"/>
    <col min="14" max="16384" width="9.140625" style="1"/>
  </cols>
  <sheetData>
    <row r="1" spans="1:13" ht="19.5" thickBot="1" x14ac:dyDescent="0.35">
      <c r="A1" s="184" t="s">
        <v>18</v>
      </c>
      <c r="B1" s="185"/>
      <c r="C1" s="185"/>
      <c r="D1" s="185"/>
      <c r="E1" s="185"/>
      <c r="F1" s="185"/>
      <c r="G1" s="185"/>
      <c r="H1" s="185"/>
      <c r="I1" s="185"/>
      <c r="J1" s="185"/>
      <c r="K1" s="185"/>
      <c r="L1" s="185"/>
      <c r="M1" s="185"/>
    </row>
    <row r="2" spans="1:13" x14ac:dyDescent="0.25">
      <c r="A2" s="67"/>
      <c r="B2" s="176" t="s">
        <v>6</v>
      </c>
      <c r="C2" s="177"/>
      <c r="D2" s="182" t="s">
        <v>14</v>
      </c>
      <c r="E2" s="183"/>
      <c r="F2" s="176" t="s">
        <v>7</v>
      </c>
      <c r="G2" s="177"/>
      <c r="H2" s="181" t="s">
        <v>8</v>
      </c>
      <c r="I2" s="182"/>
      <c r="J2" s="181" t="s">
        <v>9</v>
      </c>
      <c r="K2" s="181"/>
      <c r="L2" s="183" t="s">
        <v>13</v>
      </c>
      <c r="M2" s="181"/>
    </row>
    <row r="3" spans="1:13" ht="15.75" thickBot="1" x14ac:dyDescent="0.3">
      <c r="A3" s="68" t="s">
        <v>0</v>
      </c>
      <c r="B3" s="6" t="s">
        <v>1</v>
      </c>
      <c r="C3" s="38" t="s">
        <v>2</v>
      </c>
      <c r="D3" s="6" t="s">
        <v>1</v>
      </c>
      <c r="E3" s="38" t="s">
        <v>2</v>
      </c>
      <c r="F3" s="6" t="s">
        <v>1</v>
      </c>
      <c r="G3" s="38" t="s">
        <v>2</v>
      </c>
      <c r="H3" s="80" t="s">
        <v>1</v>
      </c>
      <c r="I3" s="81" t="s">
        <v>2</v>
      </c>
      <c r="J3" s="6" t="s">
        <v>1</v>
      </c>
      <c r="K3" s="38" t="s">
        <v>2</v>
      </c>
      <c r="L3" s="82" t="s">
        <v>1</v>
      </c>
      <c r="M3" s="83" t="s">
        <v>2</v>
      </c>
    </row>
    <row r="4" spans="1:13" x14ac:dyDescent="0.25">
      <c r="A4" s="69">
        <v>4200</v>
      </c>
      <c r="B4" s="72"/>
      <c r="C4" s="73"/>
      <c r="D4" s="72"/>
      <c r="E4" s="74"/>
      <c r="F4" s="75"/>
      <c r="G4" s="76"/>
      <c r="H4" s="75"/>
      <c r="I4" s="77"/>
      <c r="J4" s="72"/>
      <c r="K4" s="74"/>
      <c r="L4" s="78"/>
      <c r="M4" s="79"/>
    </row>
    <row r="5" spans="1:13" x14ac:dyDescent="0.25">
      <c r="A5" s="69"/>
      <c r="B5" s="14"/>
      <c r="C5" s="8">
        <f>ROUND(((B4+B6)/2)*(A6-A4)*(1/27),0)</f>
        <v>0</v>
      </c>
      <c r="D5" s="14"/>
      <c r="E5" s="9">
        <f>ROUND(((D4+D6)/2)*(A6-A4)*(1/27),0)</f>
        <v>0</v>
      </c>
      <c r="F5" s="15"/>
      <c r="G5" s="16">
        <f>ROUND(((F4+F6)/2)*(A6-A4)*(1/27),0)</f>
        <v>0</v>
      </c>
      <c r="H5" s="15"/>
      <c r="I5" s="59">
        <v>0</v>
      </c>
      <c r="J5" s="14"/>
      <c r="K5" s="9">
        <f>ROUND(((J4+J6)/2)*(A6-A4)*(1/27),0)</f>
        <v>0</v>
      </c>
      <c r="L5" s="61"/>
      <c r="M5" s="7">
        <f>ROUND(((L4+L6)/2)*(A6-A4)*(1/27),0)</f>
        <v>0</v>
      </c>
    </row>
    <row r="6" spans="1:13" x14ac:dyDescent="0.25">
      <c r="A6" s="69">
        <v>4250</v>
      </c>
      <c r="B6" s="72"/>
      <c r="C6" s="73"/>
      <c r="D6" s="72"/>
      <c r="E6" s="74"/>
      <c r="F6" s="75"/>
      <c r="G6" s="76"/>
      <c r="H6" s="75">
        <v>34</v>
      </c>
      <c r="I6" s="77"/>
      <c r="J6" s="72"/>
      <c r="K6" s="74"/>
      <c r="L6" s="78"/>
      <c r="M6" s="79"/>
    </row>
    <row r="7" spans="1:13" x14ac:dyDescent="0.25">
      <c r="A7" s="69"/>
      <c r="B7" s="14"/>
      <c r="C7" s="8">
        <f>ROUND(((B6+B8)/2)*(A8-A6)*(1/27),0)</f>
        <v>0</v>
      </c>
      <c r="D7" s="14"/>
      <c r="E7" s="9">
        <f>ROUND(((D6+D8)/2)*(A8-A6)*(1/27),0)</f>
        <v>0</v>
      </c>
      <c r="F7" s="15"/>
      <c r="G7" s="16">
        <f>ROUND(((F6+F8)/2)*(A8-A6)*(1/27),0)</f>
        <v>0</v>
      </c>
      <c r="H7" s="15"/>
      <c r="I7" s="59">
        <f>ROUND(((H6+H8)/2)*(A8-A6)*(1/27),0)</f>
        <v>87</v>
      </c>
      <c r="J7" s="14"/>
      <c r="K7" s="9">
        <f>ROUND(((J6+J8)/2)*(A8-A6)*(1/27),0)</f>
        <v>0</v>
      </c>
      <c r="L7" s="61"/>
      <c r="M7" s="7">
        <f>ROUND(((L6+L8)/2)*(A8-A6)*(1/27),0)</f>
        <v>0</v>
      </c>
    </row>
    <row r="8" spans="1:13" x14ac:dyDescent="0.25">
      <c r="A8" s="69">
        <v>4300</v>
      </c>
      <c r="B8" s="72"/>
      <c r="C8" s="73"/>
      <c r="D8" s="72"/>
      <c r="E8" s="74"/>
      <c r="F8" s="75"/>
      <c r="G8" s="76"/>
      <c r="H8" s="75">
        <v>60</v>
      </c>
      <c r="I8" s="77"/>
      <c r="J8" s="72"/>
      <c r="K8" s="74"/>
      <c r="L8" s="78"/>
      <c r="M8" s="79"/>
    </row>
    <row r="9" spans="1:13" x14ac:dyDescent="0.25">
      <c r="A9" s="69"/>
      <c r="B9" s="14"/>
      <c r="C9" s="8">
        <f t="shared" ref="C9" si="0">ROUND(((B8+B10)/2)*(A10-A8)*(1/27),0)</f>
        <v>0</v>
      </c>
      <c r="D9" s="14"/>
      <c r="E9" s="9">
        <f t="shared" ref="E9" si="1">ROUND(((D8+D10)/2)*(A10-A8)*(1/27),0)</f>
        <v>0</v>
      </c>
      <c r="F9" s="15"/>
      <c r="G9" s="16">
        <f t="shared" ref="G9" si="2">ROUND(((F8+F10)/2)*(A10-A8)*(1/27),0)</f>
        <v>0</v>
      </c>
      <c r="H9" s="15"/>
      <c r="I9" s="59">
        <f t="shared" ref="I9" si="3">ROUND(((H8+H10)/2)*(A10-A8)*(1/27),0)</f>
        <v>116</v>
      </c>
      <c r="J9" s="14"/>
      <c r="K9" s="9">
        <f t="shared" ref="K9" si="4">ROUND(((J8+J10)/2)*(A10-A8)*(1/27),0)</f>
        <v>0</v>
      </c>
      <c r="L9" s="61"/>
      <c r="M9" s="7">
        <f t="shared" ref="M9" si="5">ROUND(((L8+L10)/2)*(A10-A8)*(1/27),0)</f>
        <v>0</v>
      </c>
    </row>
    <row r="10" spans="1:13" x14ac:dyDescent="0.25">
      <c r="A10" s="69">
        <v>4350</v>
      </c>
      <c r="B10" s="72"/>
      <c r="C10" s="73"/>
      <c r="D10" s="72"/>
      <c r="E10" s="74"/>
      <c r="F10" s="75"/>
      <c r="G10" s="76"/>
      <c r="H10" s="75">
        <v>65</v>
      </c>
      <c r="I10" s="77"/>
      <c r="J10" s="72"/>
      <c r="K10" s="74"/>
      <c r="L10" s="78"/>
      <c r="M10" s="79"/>
    </row>
    <row r="11" spans="1:13" x14ac:dyDescent="0.25">
      <c r="A11" s="69"/>
      <c r="B11" s="14"/>
      <c r="C11" s="8">
        <f t="shared" ref="C11" si="6">ROUND(((B10+B12)/2)*(A12-A10)*(1/27),0)</f>
        <v>12</v>
      </c>
      <c r="D11" s="14"/>
      <c r="E11" s="9">
        <f t="shared" ref="E11" si="7">ROUND(((D10+D12)/2)*(A12-A10)*(1/27),0)</f>
        <v>0</v>
      </c>
      <c r="F11" s="15"/>
      <c r="G11" s="16">
        <f t="shared" ref="G11" si="8">ROUND(((F10+F12)/2)*(A12-A10)*(1/27),0)</f>
        <v>1</v>
      </c>
      <c r="H11" s="15"/>
      <c r="I11" s="59">
        <f t="shared" ref="I11" si="9">ROUND(((H10+H12)/2)*(A12-A10)*(1/27),0)</f>
        <v>166</v>
      </c>
      <c r="J11" s="14"/>
      <c r="K11" s="9">
        <f t="shared" ref="K11" si="10">ROUND(((J10+J12)/2)*(A12-A10)*(1/27),0)</f>
        <v>0</v>
      </c>
      <c r="L11" s="61"/>
      <c r="M11" s="7">
        <f t="shared" ref="M11" si="11">ROUND(((L10+L12)/2)*(A12-A10)*(1/27),0)</f>
        <v>0</v>
      </c>
    </row>
    <row r="12" spans="1:13" x14ac:dyDescent="0.25">
      <c r="A12" s="69">
        <v>4400</v>
      </c>
      <c r="B12" s="72">
        <v>13</v>
      </c>
      <c r="C12" s="73"/>
      <c r="D12" s="72"/>
      <c r="E12" s="74"/>
      <c r="F12" s="75">
        <v>1</v>
      </c>
      <c r="G12" s="76"/>
      <c r="H12" s="75">
        <v>114</v>
      </c>
      <c r="I12" s="77"/>
      <c r="J12" s="72"/>
      <c r="K12" s="74"/>
      <c r="L12" s="78"/>
      <c r="M12" s="79"/>
    </row>
    <row r="13" spans="1:13" x14ac:dyDescent="0.25">
      <c r="A13" s="69"/>
      <c r="B13" s="14"/>
      <c r="C13" s="8">
        <f t="shared" ref="C13" si="12">ROUND(((B12+B14)/2)*(A14-A12)*(1/27),0)</f>
        <v>14</v>
      </c>
      <c r="D13" s="14"/>
      <c r="E13" s="9">
        <f t="shared" ref="E13" si="13">ROUND(((D12+D14)/2)*(A14-A12)*(1/27),0)</f>
        <v>0</v>
      </c>
      <c r="F13" s="15"/>
      <c r="G13" s="16">
        <f t="shared" ref="G13" si="14">ROUND(((F12+F14)/2)*(A14-A12)*(1/27),0)</f>
        <v>1</v>
      </c>
      <c r="H13" s="15"/>
      <c r="I13" s="59">
        <f t="shared" ref="I13" si="15">ROUND(((H12+H14)/2)*(A14-A12)*(1/27),0)</f>
        <v>239</v>
      </c>
      <c r="J13" s="14"/>
      <c r="K13" s="9">
        <f t="shared" ref="K13" si="16">ROUND(((J12+J14)/2)*(A14-A12)*(1/27),0)</f>
        <v>0</v>
      </c>
      <c r="L13" s="61"/>
      <c r="M13" s="7">
        <f t="shared" ref="M13" si="17">ROUND(((L12+L14)/2)*(A14-A12)*(1/27),0)</f>
        <v>0</v>
      </c>
    </row>
    <row r="14" spans="1:13" x14ac:dyDescent="0.25">
      <c r="A14" s="69">
        <v>4450</v>
      </c>
      <c r="B14" s="72">
        <v>2</v>
      </c>
      <c r="C14" s="73"/>
      <c r="D14" s="72"/>
      <c r="E14" s="74"/>
      <c r="F14" s="75"/>
      <c r="G14" s="76"/>
      <c r="H14" s="75">
        <v>144</v>
      </c>
      <c r="I14" s="77"/>
      <c r="J14" s="72"/>
      <c r="K14" s="74"/>
      <c r="L14" s="78"/>
      <c r="M14" s="79"/>
    </row>
    <row r="15" spans="1:13" x14ac:dyDescent="0.25">
      <c r="A15" s="69"/>
      <c r="B15" s="14"/>
      <c r="C15" s="8">
        <f t="shared" ref="C15" si="18">ROUND(((B14+B16)/2)*(A16-A14)*(1/27),0)</f>
        <v>9</v>
      </c>
      <c r="D15" s="14"/>
      <c r="E15" s="9">
        <f t="shared" ref="E15" si="19">ROUND(((D14+D16)/2)*(A16-A14)*(1/27),0)</f>
        <v>0</v>
      </c>
      <c r="F15" s="15"/>
      <c r="G15" s="16">
        <f t="shared" ref="G15" si="20">ROUND(((F14+F16)/2)*(A16-A14)*(1/27),0)</f>
        <v>0</v>
      </c>
      <c r="H15" s="15"/>
      <c r="I15" s="59">
        <f t="shared" ref="I15" si="21">ROUND(((H14+H16)/2)*(A16-A14)*(1/27),0)</f>
        <v>272</v>
      </c>
      <c r="J15" s="14"/>
      <c r="K15" s="9">
        <f t="shared" ref="K15" si="22">ROUND(((J14+J16)/2)*(A16-A14)*(1/27),0)</f>
        <v>0</v>
      </c>
      <c r="L15" s="61"/>
      <c r="M15" s="7">
        <f t="shared" ref="M15" si="23">ROUND(((L14+L16)/2)*(A16-A14)*(1/27),0)</f>
        <v>0</v>
      </c>
    </row>
    <row r="16" spans="1:13" x14ac:dyDescent="0.25">
      <c r="A16" s="69">
        <v>4500</v>
      </c>
      <c r="B16" s="72">
        <v>8</v>
      </c>
      <c r="C16" s="73"/>
      <c r="D16" s="72"/>
      <c r="E16" s="74"/>
      <c r="F16" s="75"/>
      <c r="G16" s="76"/>
      <c r="H16" s="75">
        <v>150</v>
      </c>
      <c r="I16" s="77"/>
      <c r="J16" s="72"/>
      <c r="K16" s="74"/>
      <c r="L16" s="78"/>
      <c r="M16" s="79"/>
    </row>
    <row r="17" spans="1:15" x14ac:dyDescent="0.25">
      <c r="A17" s="69"/>
      <c r="B17" s="14"/>
      <c r="C17" s="8">
        <f t="shared" ref="C17" si="24">ROUND(((B16+B18)/2)*(A18-A16)*(1/27),0)</f>
        <v>24</v>
      </c>
      <c r="D17" s="14"/>
      <c r="E17" s="9">
        <f t="shared" ref="E17" si="25">ROUND(((D16+D18)/2)*(A18-A16)*(1/27),0)</f>
        <v>0</v>
      </c>
      <c r="F17" s="15"/>
      <c r="G17" s="16">
        <f t="shared" ref="G17" si="26">ROUND(((F16+F18)/2)*(A18-A16)*(1/27),0)</f>
        <v>1</v>
      </c>
      <c r="H17" s="15"/>
      <c r="I17" s="59">
        <f t="shared" ref="I17" si="27">ROUND(((H16+H18)/2)*(A18-A16)*(1/27),0)</f>
        <v>318</v>
      </c>
      <c r="J17" s="14"/>
      <c r="K17" s="9">
        <f t="shared" ref="K17" si="28">ROUND(((J16+J18)/2)*(A18-A16)*(1/27),0)</f>
        <v>0</v>
      </c>
      <c r="L17" s="61"/>
      <c r="M17" s="7">
        <f t="shared" ref="M17" si="29">ROUND(((L16+L18)/2)*(A18-A16)*(1/27),0)</f>
        <v>0</v>
      </c>
    </row>
    <row r="18" spans="1:15" x14ac:dyDescent="0.25">
      <c r="A18" s="69">
        <v>4550</v>
      </c>
      <c r="B18" s="72">
        <v>18</v>
      </c>
      <c r="C18" s="73"/>
      <c r="D18" s="72"/>
      <c r="E18" s="74"/>
      <c r="F18" s="75">
        <v>1</v>
      </c>
      <c r="G18" s="76"/>
      <c r="H18" s="75">
        <v>193</v>
      </c>
      <c r="I18" s="77"/>
      <c r="J18" s="72"/>
      <c r="K18" s="74"/>
      <c r="L18" s="78"/>
      <c r="M18" s="79"/>
    </row>
    <row r="19" spans="1:15" x14ac:dyDescent="0.25">
      <c r="A19" s="69"/>
      <c r="B19" s="14"/>
      <c r="C19" s="8">
        <f t="shared" ref="C19" si="30">ROUND(((B18+B20)/2)*(A20-A18)*(1/27),0)</f>
        <v>24</v>
      </c>
      <c r="D19" s="14"/>
      <c r="E19" s="9">
        <f t="shared" ref="E19" si="31">ROUND(((D18+D20)/2)*(A20-A18)*(1/27),0)</f>
        <v>0</v>
      </c>
      <c r="F19" s="15"/>
      <c r="G19" s="16">
        <f t="shared" ref="G19" si="32">ROUND(((F18+F20)/2)*(A20-A18)*(1/27),0)</f>
        <v>2</v>
      </c>
      <c r="H19" s="15"/>
      <c r="I19" s="59">
        <f t="shared" ref="I19" si="33">ROUND(((H18+H20)/2)*(A20-A18)*(1/27),0)</f>
        <v>375</v>
      </c>
      <c r="J19" s="14"/>
      <c r="K19" s="9">
        <f t="shared" ref="K19" si="34">ROUND(((J18+J20)/2)*(A20-A18)*(1/27),0)</f>
        <v>0</v>
      </c>
      <c r="L19" s="61"/>
      <c r="M19" s="7">
        <f t="shared" ref="M19" si="35">ROUND(((L18+L20)/2)*(A20-A18)*(1/27),0)</f>
        <v>0</v>
      </c>
    </row>
    <row r="20" spans="1:15" x14ac:dyDescent="0.25">
      <c r="A20" s="69">
        <v>4600</v>
      </c>
      <c r="B20" s="72">
        <v>8</v>
      </c>
      <c r="C20" s="73"/>
      <c r="D20" s="72"/>
      <c r="E20" s="74"/>
      <c r="F20" s="75">
        <v>1</v>
      </c>
      <c r="G20" s="76"/>
      <c r="H20" s="75">
        <v>212</v>
      </c>
      <c r="I20" s="77"/>
      <c r="J20" s="72">
        <v>0</v>
      </c>
      <c r="K20" s="74"/>
      <c r="L20" s="78"/>
      <c r="M20" s="79"/>
    </row>
    <row r="21" spans="1:15" x14ac:dyDescent="0.25">
      <c r="A21" s="69"/>
      <c r="B21" s="14"/>
      <c r="C21" s="8">
        <f t="shared" ref="C21" si="36">ROUND(((B20+B22)/2)*(A22-A20)*(1/27),0)</f>
        <v>19</v>
      </c>
      <c r="D21" s="14"/>
      <c r="E21" s="9">
        <f t="shared" ref="E21" si="37">ROUND(((D20+D22)/2)*(A22-A20)*(1/27),0)</f>
        <v>0</v>
      </c>
      <c r="F21" s="15"/>
      <c r="G21" s="16">
        <f t="shared" ref="G21" si="38">ROUND(((F20+F22)/2)*(A22-A20)*(1/27),0)</f>
        <v>2</v>
      </c>
      <c r="H21" s="15"/>
      <c r="I21" s="59">
        <f t="shared" ref="I21" si="39">ROUND(((H20+H22)/2)*(A22-A20)*(1/27),0)</f>
        <v>387</v>
      </c>
      <c r="J21" s="14"/>
      <c r="K21" s="9">
        <f t="shared" ref="K21" si="40">ROUND(((J20+J22)/2)*(A22-A20)*(1/27),0)</f>
        <v>0</v>
      </c>
      <c r="L21" s="61"/>
      <c r="M21" s="7">
        <f t="shared" ref="M21" si="41">ROUND(((L20+L22)/2)*(A22-A20)*(1/27),0)</f>
        <v>0</v>
      </c>
    </row>
    <row r="22" spans="1:15" x14ac:dyDescent="0.25">
      <c r="A22" s="69">
        <v>4650</v>
      </c>
      <c r="B22" s="72">
        <v>13</v>
      </c>
      <c r="C22" s="73"/>
      <c r="D22" s="72"/>
      <c r="E22" s="74"/>
      <c r="F22" s="75">
        <v>1</v>
      </c>
      <c r="G22" s="76"/>
      <c r="H22" s="75">
        <v>206</v>
      </c>
      <c r="I22" s="77"/>
      <c r="J22" s="72"/>
      <c r="K22" s="74"/>
      <c r="L22" s="78"/>
      <c r="M22" s="79"/>
    </row>
    <row r="23" spans="1:15" x14ac:dyDescent="0.25">
      <c r="A23" s="69"/>
      <c r="B23" s="14"/>
      <c r="C23" s="8">
        <f t="shared" ref="C23" si="42">ROUND(((B22+B24)/2)*(A24-A22)*(1/27),0)</f>
        <v>28</v>
      </c>
      <c r="D23" s="14"/>
      <c r="E23" s="9">
        <f t="shared" ref="E23" si="43">ROUND(((D22+D24)/2)*(A24-A22)*(1/27),0)</f>
        <v>0</v>
      </c>
      <c r="F23" s="15"/>
      <c r="G23" s="16">
        <f t="shared" ref="G23" si="44">ROUND(((F22+F24)/2)*(A24-A22)*(1/27),0)</f>
        <v>4</v>
      </c>
      <c r="H23" s="15"/>
      <c r="I23" s="59">
        <f t="shared" ref="I23" si="45">ROUND(((H22+H24)/2)*(A24-A22)*(1/27),0)</f>
        <v>370</v>
      </c>
      <c r="J23" s="14"/>
      <c r="K23" s="9">
        <f t="shared" ref="K23" si="46">ROUND(((J22+J24)/2)*(A24-A22)*(1/27),0)</f>
        <v>0</v>
      </c>
      <c r="L23" s="61"/>
      <c r="M23" s="7">
        <f t="shared" ref="M23" si="47">ROUND(((L22+L24)/2)*(A24-A22)*(1/27),0)</f>
        <v>0</v>
      </c>
    </row>
    <row r="24" spans="1:15" x14ac:dyDescent="0.25">
      <c r="A24" s="69">
        <v>4700</v>
      </c>
      <c r="B24" s="72">
        <v>17</v>
      </c>
      <c r="C24" s="73"/>
      <c r="D24" s="72"/>
      <c r="E24" s="74"/>
      <c r="F24" s="75">
        <v>3</v>
      </c>
      <c r="G24" s="76"/>
      <c r="H24" s="75">
        <v>194</v>
      </c>
      <c r="I24" s="77"/>
      <c r="J24" s="72"/>
      <c r="K24" s="74"/>
      <c r="L24" s="78"/>
      <c r="M24" s="79"/>
    </row>
    <row r="25" spans="1:15" x14ac:dyDescent="0.25">
      <c r="A25" s="69"/>
      <c r="B25" s="14"/>
      <c r="C25" s="8">
        <f t="shared" ref="C25" si="48">ROUND(((B24+B26)/2)*(A26-A24)*(1/27),0)</f>
        <v>35</v>
      </c>
      <c r="D25" s="14"/>
      <c r="E25" s="9">
        <f t="shared" ref="E25" si="49">ROUND(((D24+D26)/2)*(A26-A24)*(1/27),0)</f>
        <v>0</v>
      </c>
      <c r="F25" s="15"/>
      <c r="G25" s="16">
        <f t="shared" ref="G25" si="50">ROUND(((F24+F26)/2)*(A26-A24)*(1/27),0)</f>
        <v>7</v>
      </c>
      <c r="H25" s="15"/>
      <c r="I25" s="59">
        <f t="shared" ref="I25" si="51">ROUND(((H24+H26)/2)*(A26-A24)*(1/27),0)</f>
        <v>350</v>
      </c>
      <c r="J25" s="14"/>
      <c r="K25" s="9">
        <f t="shared" ref="K25" si="52">ROUND(((J24+J26)/2)*(A26-A24)*(1/27),0)</f>
        <v>0</v>
      </c>
      <c r="L25" s="61"/>
      <c r="M25" s="7">
        <f t="shared" ref="M25" si="53">ROUND(((L24+L26)/2)*(A26-A24)*(1/27),0)</f>
        <v>0</v>
      </c>
    </row>
    <row r="26" spans="1:15" x14ac:dyDescent="0.25">
      <c r="A26" s="69">
        <v>4750</v>
      </c>
      <c r="B26" s="72">
        <v>21</v>
      </c>
      <c r="C26" s="73"/>
      <c r="D26" s="72"/>
      <c r="E26" s="74"/>
      <c r="F26" s="75">
        <v>5</v>
      </c>
      <c r="G26" s="76"/>
      <c r="H26" s="75">
        <v>184</v>
      </c>
      <c r="I26" s="77"/>
      <c r="J26" s="72"/>
      <c r="K26" s="74"/>
      <c r="L26" s="78"/>
      <c r="M26" s="79"/>
    </row>
    <row r="27" spans="1:15" x14ac:dyDescent="0.25">
      <c r="A27" s="69"/>
      <c r="B27" s="14"/>
      <c r="C27" s="8">
        <f t="shared" ref="C27" si="54">ROUND(((B26+B28)/2)*(A28-A26)*(1/27),0)</f>
        <v>44</v>
      </c>
      <c r="D27" s="14"/>
      <c r="E27" s="9">
        <f t="shared" ref="E27" si="55">ROUND(((D26+D28)/2)*(A28-A26)*(1/27),0)</f>
        <v>0</v>
      </c>
      <c r="F27" s="15"/>
      <c r="G27" s="16">
        <f t="shared" ref="G27" si="56">ROUND(((F26+F28)/2)*(A28-A26)*(1/27),0)</f>
        <v>12</v>
      </c>
      <c r="H27" s="15"/>
      <c r="I27" s="59">
        <f t="shared" ref="I27" si="57">ROUND(((H26+H28)/2)*(A28-A26)*(1/27),0)</f>
        <v>300</v>
      </c>
      <c r="J27" s="14"/>
      <c r="K27" s="9">
        <f t="shared" ref="K27" si="58">ROUND(((J26+J28)/2)*(A28-A26)*(1/27),0)</f>
        <v>0</v>
      </c>
      <c r="L27" s="61"/>
      <c r="M27" s="7">
        <f t="shared" ref="M27" si="59">ROUND(((L26+L28)/2)*(A28-A26)*(1/27),0)</f>
        <v>0</v>
      </c>
    </row>
    <row r="28" spans="1:15" x14ac:dyDescent="0.25">
      <c r="A28" s="69">
        <v>4800</v>
      </c>
      <c r="B28" s="72">
        <v>26</v>
      </c>
      <c r="C28" s="73"/>
      <c r="D28" s="72"/>
      <c r="E28" s="74"/>
      <c r="F28" s="75">
        <v>8</v>
      </c>
      <c r="G28" s="76"/>
      <c r="H28" s="75">
        <v>140</v>
      </c>
      <c r="I28" s="77"/>
      <c r="J28" s="72"/>
      <c r="K28" s="74"/>
      <c r="L28" s="78"/>
      <c r="M28" s="79"/>
    </row>
    <row r="29" spans="1:15" x14ac:dyDescent="0.25">
      <c r="A29" s="69"/>
      <c r="B29" s="14"/>
      <c r="C29" s="8">
        <f t="shared" ref="C29" si="60">ROUND(((B28+B30)/2)*(A30-A28)*(1/27),0)</f>
        <v>39</v>
      </c>
      <c r="D29" s="14"/>
      <c r="E29" s="9">
        <f t="shared" ref="E29" si="61">ROUND(((D28+D30)/2)*(A30-A28)*(1/27),0)</f>
        <v>0</v>
      </c>
      <c r="F29" s="15"/>
      <c r="G29" s="16">
        <f t="shared" ref="G29" si="62">ROUND(((F28+F30)/2)*(A30-A28)*(1/27),0)</f>
        <v>30</v>
      </c>
      <c r="H29" s="15"/>
      <c r="I29" s="59">
        <f t="shared" ref="I29" si="63">ROUND(((H28+H30)/2)*(A30-A28)*(1/27),0)</f>
        <v>236</v>
      </c>
      <c r="J29" s="14"/>
      <c r="K29" s="9">
        <f t="shared" ref="K29" si="64">ROUND(((J28+J30)/2)*(A30-A28)*(1/27),0)</f>
        <v>0</v>
      </c>
      <c r="L29" s="61"/>
      <c r="M29" s="7">
        <f t="shared" ref="M29" si="65">ROUND(((L28+L30)/2)*(A30-A28)*(1/27),0)</f>
        <v>0</v>
      </c>
    </row>
    <row r="30" spans="1:15" x14ac:dyDescent="0.25">
      <c r="A30" s="69">
        <v>4850</v>
      </c>
      <c r="B30" s="72">
        <v>16</v>
      </c>
      <c r="C30" s="73"/>
      <c r="D30" s="72"/>
      <c r="E30" s="74"/>
      <c r="F30" s="75">
        <v>24</v>
      </c>
      <c r="G30" s="76"/>
      <c r="H30" s="75">
        <v>115</v>
      </c>
      <c r="I30" s="77"/>
      <c r="J30" s="72"/>
      <c r="K30" s="74"/>
      <c r="L30" s="78"/>
      <c r="M30" s="79"/>
      <c r="N30"/>
      <c r="O30"/>
    </row>
    <row r="31" spans="1:15" x14ac:dyDescent="0.25">
      <c r="A31" s="69"/>
      <c r="B31" s="14"/>
      <c r="C31" s="8">
        <f t="shared" ref="C31" si="66">ROUND(((B30+B32)/2)*(A32-A30)*(1/27),0)</f>
        <v>41</v>
      </c>
      <c r="D31" s="14"/>
      <c r="E31" s="9">
        <f t="shared" ref="E31" si="67">ROUND(((D30+D32)/2)*(A32-A30)*(1/27),0)</f>
        <v>0</v>
      </c>
      <c r="F31" s="15"/>
      <c r="G31" s="16">
        <f t="shared" ref="G31" si="68">ROUND(((F30+F32)/2)*(A32-A30)*(1/27),0)</f>
        <v>63</v>
      </c>
      <c r="H31" s="15"/>
      <c r="I31" s="59">
        <f t="shared" ref="I31" si="69">ROUND(((H30+H32)/2)*(A32-A30)*(1/27),0)</f>
        <v>164</v>
      </c>
      <c r="J31" s="14"/>
      <c r="K31" s="9">
        <f t="shared" ref="K31" si="70">ROUND(((J30+J32)/2)*(A32-A30)*(1/27),0)</f>
        <v>0</v>
      </c>
      <c r="L31" s="61"/>
      <c r="M31" s="7">
        <f t="shared" ref="M31" si="71">ROUND(((L30+L32)/2)*(A32-A30)*(1/27),0)</f>
        <v>0</v>
      </c>
      <c r="N31"/>
      <c r="O31"/>
    </row>
    <row r="32" spans="1:15" x14ac:dyDescent="0.25">
      <c r="A32" s="69">
        <v>4900</v>
      </c>
      <c r="B32" s="72">
        <v>28</v>
      </c>
      <c r="C32" s="73"/>
      <c r="D32" s="72"/>
      <c r="E32" s="74"/>
      <c r="F32" s="75">
        <v>44</v>
      </c>
      <c r="G32" s="76"/>
      <c r="H32" s="75">
        <v>62</v>
      </c>
      <c r="I32" s="77"/>
      <c r="J32" s="72"/>
      <c r="K32" s="74"/>
      <c r="L32" s="78"/>
      <c r="M32" s="79"/>
      <c r="N32"/>
      <c r="O32"/>
    </row>
    <row r="33" spans="1:15" x14ac:dyDescent="0.25">
      <c r="A33" s="69"/>
      <c r="B33" s="14"/>
      <c r="C33" s="8">
        <f t="shared" ref="C33" si="72">ROUND(((B32+B34)/2)*(A34-A32)*(1/27),0)</f>
        <v>27</v>
      </c>
      <c r="D33" s="14"/>
      <c r="E33" s="9">
        <f t="shared" ref="E33" si="73">ROUND(((D32+D34)/2)*(A34-A32)*(1/27),0)</f>
        <v>0</v>
      </c>
      <c r="F33" s="15"/>
      <c r="G33" s="16">
        <f t="shared" ref="G33" si="74">ROUND(((F32+F34)/2)*(A34-A32)*(1/27),0)</f>
        <v>42</v>
      </c>
      <c r="H33" s="15"/>
      <c r="I33" s="59">
        <f t="shared" ref="I33" si="75">ROUND(((H32+H34)/2)*(A34-A32)*(1/27),0)</f>
        <v>131</v>
      </c>
      <c r="J33" s="14"/>
      <c r="K33" s="9">
        <f t="shared" ref="K33" si="76">ROUND(((J32+J34)/2)*(A34-A32)*(1/27),0)</f>
        <v>0</v>
      </c>
      <c r="L33" s="61"/>
      <c r="M33" s="7">
        <f t="shared" ref="M33" si="77">ROUND(((L32+L34)/2)*(A34-A32)*(1/27),0)</f>
        <v>0</v>
      </c>
      <c r="N33"/>
      <c r="O33"/>
    </row>
    <row r="34" spans="1:15" x14ac:dyDescent="0.25">
      <c r="A34" s="69">
        <v>4950</v>
      </c>
      <c r="B34" s="72">
        <v>1</v>
      </c>
      <c r="C34" s="73"/>
      <c r="D34" s="72"/>
      <c r="E34" s="74"/>
      <c r="F34" s="75">
        <v>1</v>
      </c>
      <c r="G34" s="76"/>
      <c r="H34" s="75">
        <v>79</v>
      </c>
      <c r="I34" s="77"/>
      <c r="J34" s="72"/>
      <c r="K34" s="74"/>
      <c r="L34" s="78"/>
      <c r="M34" s="79"/>
      <c r="N34"/>
      <c r="O34"/>
    </row>
    <row r="35" spans="1:15" x14ac:dyDescent="0.25">
      <c r="A35" s="69"/>
      <c r="B35" s="14"/>
      <c r="C35" s="8">
        <f t="shared" ref="C35" si="78">ROUND(((B34+B36)/2)*(A36-A34)*(1/27),0)</f>
        <v>19</v>
      </c>
      <c r="D35" s="14"/>
      <c r="E35" s="9">
        <f t="shared" ref="E35" si="79">ROUND(((D34+D36)/2)*(A36-A34)*(1/27),0)</f>
        <v>0</v>
      </c>
      <c r="F35" s="15"/>
      <c r="G35" s="16">
        <f t="shared" ref="G35" si="80">ROUND(((F34+F36)/2)*(A36-A34)*(1/27),0)</f>
        <v>2</v>
      </c>
      <c r="H35" s="15"/>
      <c r="I35" s="59">
        <f t="shared" ref="I35" si="81">ROUND(((H34+H36)/2)*(A36-A34)*(1/27),0)</f>
        <v>73</v>
      </c>
      <c r="J35" s="14"/>
      <c r="K35" s="9">
        <f t="shared" ref="K35" si="82">ROUND(((J34+J36)/2)*(A36-A34)*(1/27),0)</f>
        <v>0</v>
      </c>
      <c r="L35" s="61"/>
      <c r="M35" s="7">
        <f t="shared" ref="M35" si="83">ROUND(((L34+L36)/2)*(A36-A34)*(1/27),0)</f>
        <v>0</v>
      </c>
      <c r="N35"/>
      <c r="O35"/>
    </row>
    <row r="36" spans="1:15" x14ac:dyDescent="0.25">
      <c r="A36" s="69">
        <v>5000</v>
      </c>
      <c r="B36" s="72">
        <v>20</v>
      </c>
      <c r="C36" s="73"/>
      <c r="D36" s="72"/>
      <c r="E36" s="74"/>
      <c r="F36" s="75">
        <v>1</v>
      </c>
      <c r="G36" s="76"/>
      <c r="H36" s="75"/>
      <c r="I36" s="77"/>
      <c r="J36" s="72"/>
      <c r="K36" s="74"/>
      <c r="L36" s="78"/>
      <c r="M36" s="79"/>
      <c r="N36"/>
      <c r="O36"/>
    </row>
    <row r="37" spans="1:15" x14ac:dyDescent="0.25">
      <c r="A37" s="69"/>
      <c r="B37" s="14"/>
      <c r="C37" s="8">
        <f t="shared" ref="C37" si="84">ROUND(((B36+B38)/2)*(A38-A36)*(1/27),0)</f>
        <v>160</v>
      </c>
      <c r="D37" s="14"/>
      <c r="E37" s="9">
        <f t="shared" ref="E37" si="85">ROUND(((D36+D38)/2)*(A38-A36)*(1/27),0)</f>
        <v>0</v>
      </c>
      <c r="F37" s="15"/>
      <c r="G37" s="16">
        <f t="shared" ref="G37" si="86">ROUND(((F36+F38)/2)*(A38-A36)*(1/27),0)</f>
        <v>2</v>
      </c>
      <c r="H37" s="15"/>
      <c r="I37" s="59">
        <f t="shared" ref="I37" si="87">ROUND(((H36+H38)/2)*(A38-A36)*(1/27),0)</f>
        <v>0</v>
      </c>
      <c r="J37" s="14"/>
      <c r="K37" s="9">
        <f t="shared" ref="K37" si="88">ROUND(((J36+J38)/2)*(A38-A36)*(1/27),0)</f>
        <v>0</v>
      </c>
      <c r="L37" s="61"/>
      <c r="M37" s="7">
        <f t="shared" ref="M37" si="89">ROUND(((L36+L38)/2)*(A38-A36)*(1/27),0)</f>
        <v>0</v>
      </c>
      <c r="N37"/>
      <c r="O37"/>
    </row>
    <row r="38" spans="1:15" x14ac:dyDescent="0.25">
      <c r="A38" s="69">
        <v>5050</v>
      </c>
      <c r="B38" s="72">
        <v>153</v>
      </c>
      <c r="C38" s="73"/>
      <c r="D38" s="72"/>
      <c r="E38" s="74"/>
      <c r="F38" s="75">
        <v>1</v>
      </c>
      <c r="G38" s="76"/>
      <c r="H38" s="75"/>
      <c r="I38" s="77"/>
      <c r="J38" s="72"/>
      <c r="K38" s="74"/>
      <c r="L38" s="78"/>
      <c r="M38" s="79"/>
      <c r="N38"/>
      <c r="O38"/>
    </row>
    <row r="39" spans="1:15" x14ac:dyDescent="0.25">
      <c r="A39" s="69"/>
      <c r="B39" s="14"/>
      <c r="C39" s="8">
        <f t="shared" ref="C39" si="90">ROUND(((B38+B40)/2)*(A40-A38)*(1/27),0)</f>
        <v>156</v>
      </c>
      <c r="D39" s="14"/>
      <c r="E39" s="9">
        <f t="shared" ref="E39" si="91">ROUND(((D38+D40)/2)*(A40-A38)*(1/27),0)</f>
        <v>0</v>
      </c>
      <c r="F39" s="15"/>
      <c r="G39" s="16">
        <f t="shared" ref="G39" si="92">ROUND(((F38+F40)/2)*(A40-A38)*(1/27),0)</f>
        <v>4</v>
      </c>
      <c r="H39" s="15"/>
      <c r="I39" s="59">
        <f t="shared" ref="I39" si="93">ROUND(((H38+H40)/2)*(A40-A38)*(1/27),0)</f>
        <v>131</v>
      </c>
      <c r="J39" s="14"/>
      <c r="K39" s="9">
        <f t="shared" ref="K39" si="94">ROUND(((J38+J40)/2)*(A40-A38)*(1/27),0)</f>
        <v>0</v>
      </c>
      <c r="L39" s="61"/>
      <c r="M39" s="7">
        <f t="shared" ref="M39" si="95">ROUND(((L38+L40)/2)*(A40-A38)*(1/27),0)</f>
        <v>0</v>
      </c>
      <c r="N39"/>
      <c r="O39"/>
    </row>
    <row r="40" spans="1:15" x14ac:dyDescent="0.25">
      <c r="A40" s="69">
        <v>5100</v>
      </c>
      <c r="B40" s="72">
        <v>16</v>
      </c>
      <c r="C40" s="73"/>
      <c r="D40" s="72"/>
      <c r="E40" s="74"/>
      <c r="F40" s="75">
        <v>3</v>
      </c>
      <c r="G40" s="76"/>
      <c r="H40" s="75">
        <v>142</v>
      </c>
      <c r="I40" s="77"/>
      <c r="J40" s="72"/>
      <c r="K40" s="74"/>
      <c r="L40" s="78"/>
      <c r="M40" s="79"/>
      <c r="N40"/>
      <c r="O40"/>
    </row>
    <row r="41" spans="1:15" x14ac:dyDescent="0.25">
      <c r="A41" s="69"/>
      <c r="B41" s="14"/>
      <c r="C41" s="8">
        <f t="shared" ref="C41" si="96">ROUND(((B40+B42)/2)*(A42-A40)*(1/27),0)</f>
        <v>27</v>
      </c>
      <c r="D41" s="14"/>
      <c r="E41" s="9">
        <f t="shared" ref="E41" si="97">ROUND(((D40+D42)/2)*(A42-A40)*(1/27),0)</f>
        <v>0</v>
      </c>
      <c r="F41" s="15"/>
      <c r="G41" s="16">
        <f t="shared" ref="G41" si="98">ROUND(((F40+F42)/2)*(A42-A40)*(1/27),0)</f>
        <v>6</v>
      </c>
      <c r="H41" s="15"/>
      <c r="I41" s="59">
        <f t="shared" ref="I41" si="99">ROUND(((H40+H42)/2)*(A42-A40)*(1/27),0)</f>
        <v>294</v>
      </c>
      <c r="J41" s="14"/>
      <c r="K41" s="9">
        <f t="shared" ref="K41" si="100">ROUND(((J40+J42)/2)*(A42-A40)*(1/27),0)</f>
        <v>0</v>
      </c>
      <c r="L41" s="61"/>
      <c r="M41" s="7">
        <f t="shared" ref="M41" si="101">ROUND(((L40+L42)/2)*(A42-A40)*(1/27),0)</f>
        <v>0</v>
      </c>
      <c r="N41"/>
      <c r="O41"/>
    </row>
    <row r="42" spans="1:15" x14ac:dyDescent="0.25">
      <c r="A42" s="69">
        <v>5150</v>
      </c>
      <c r="B42" s="72">
        <v>13</v>
      </c>
      <c r="C42" s="73"/>
      <c r="D42" s="72"/>
      <c r="E42" s="74"/>
      <c r="F42" s="75">
        <v>3</v>
      </c>
      <c r="G42" s="76"/>
      <c r="H42" s="75">
        <v>175</v>
      </c>
      <c r="I42" s="77"/>
      <c r="J42" s="72"/>
      <c r="K42" s="74"/>
      <c r="L42" s="78"/>
      <c r="M42" s="79"/>
      <c r="N42"/>
      <c r="O42"/>
    </row>
    <row r="43" spans="1:15" x14ac:dyDescent="0.25">
      <c r="A43" s="69"/>
      <c r="B43" s="14"/>
      <c r="C43" s="8">
        <f t="shared" ref="C43" si="102">ROUND(((B42+B44)/2)*(A44-A42)*(1/27),0)</f>
        <v>24</v>
      </c>
      <c r="D43" s="14"/>
      <c r="E43" s="9">
        <f t="shared" ref="E43" si="103">ROUND(((D42+D44)/2)*(A44-A42)*(1/27),0)</f>
        <v>0</v>
      </c>
      <c r="F43" s="15"/>
      <c r="G43" s="16">
        <f t="shared" ref="G43" si="104">ROUND(((F42+F44)/2)*(A44-A42)*(1/27),0)</f>
        <v>8</v>
      </c>
      <c r="H43" s="15"/>
      <c r="I43" s="59">
        <f t="shared" ref="I43" si="105">ROUND(((H42+H44)/2)*(A44-A42)*(1/27),0)</f>
        <v>358</v>
      </c>
      <c r="J43" s="14"/>
      <c r="K43" s="9">
        <f t="shared" ref="K43" si="106">ROUND(((J42+J44)/2)*(A44-A42)*(1/27),0)</f>
        <v>0</v>
      </c>
      <c r="L43" s="61"/>
      <c r="M43" s="7">
        <f t="shared" ref="M43" si="107">ROUND(((L42+L44)/2)*(A44-A42)*(1/27),0)</f>
        <v>0</v>
      </c>
      <c r="N43"/>
      <c r="O43"/>
    </row>
    <row r="44" spans="1:15" x14ac:dyDescent="0.25">
      <c r="A44" s="69">
        <v>5200</v>
      </c>
      <c r="B44" s="72">
        <v>13</v>
      </c>
      <c r="C44" s="73"/>
      <c r="D44" s="72"/>
      <c r="E44" s="74"/>
      <c r="F44" s="75">
        <v>6</v>
      </c>
      <c r="G44" s="76"/>
      <c r="H44" s="75">
        <v>212</v>
      </c>
      <c r="I44" s="77"/>
      <c r="J44" s="72"/>
      <c r="K44" s="74"/>
      <c r="L44" s="78"/>
      <c r="M44" s="79"/>
      <c r="N44"/>
      <c r="O44"/>
    </row>
    <row r="45" spans="1:15" x14ac:dyDescent="0.25">
      <c r="A45" s="69"/>
      <c r="B45" s="14"/>
      <c r="C45" s="8">
        <f t="shared" ref="C45" si="108">ROUND(((B44+B46)/2)*(A46-A44)*(1/27),0)</f>
        <v>30</v>
      </c>
      <c r="D45" s="14"/>
      <c r="E45" s="9">
        <f t="shared" ref="E45" si="109">ROUND(((D44+D46)/2)*(A46-A44)*(1/27),0)</f>
        <v>0</v>
      </c>
      <c r="F45" s="15"/>
      <c r="G45" s="16">
        <f t="shared" ref="G45" si="110">ROUND(((F44+F46)/2)*(A46-A44)*(1/27),0)</f>
        <v>14</v>
      </c>
      <c r="H45" s="15"/>
      <c r="I45" s="59">
        <f t="shared" ref="I45" si="111">ROUND(((H44+H46)/2)*(A46-A44)*(1/27),0)</f>
        <v>417</v>
      </c>
      <c r="J45" s="14"/>
      <c r="K45" s="9">
        <f t="shared" ref="K45" si="112">ROUND(((J44+J46)/2)*(A46-A44)*(1/27),0)</f>
        <v>0</v>
      </c>
      <c r="L45" s="61"/>
      <c r="M45" s="7">
        <f t="shared" ref="M45" si="113">ROUND(((L44+L46)/2)*(A46-A44)*(1/27),0)</f>
        <v>0</v>
      </c>
      <c r="N45"/>
      <c r="O45"/>
    </row>
    <row r="46" spans="1:15" x14ac:dyDescent="0.25">
      <c r="A46" s="69">
        <v>5250</v>
      </c>
      <c r="B46" s="72">
        <v>19</v>
      </c>
      <c r="C46" s="73"/>
      <c r="D46" s="72"/>
      <c r="E46" s="74"/>
      <c r="F46" s="75">
        <v>9</v>
      </c>
      <c r="G46" s="76"/>
      <c r="H46" s="75">
        <v>238</v>
      </c>
      <c r="I46" s="77"/>
      <c r="J46" s="72"/>
      <c r="K46" s="74"/>
      <c r="L46" s="78"/>
      <c r="M46" s="79"/>
      <c r="N46"/>
      <c r="O46"/>
    </row>
    <row r="47" spans="1:15" x14ac:dyDescent="0.25">
      <c r="A47" s="69"/>
      <c r="B47" s="14"/>
      <c r="C47" s="8">
        <f t="shared" ref="C47" si="114">ROUND(((B46+B48)/2)*(A48-A46)*(1/27),0)</f>
        <v>24</v>
      </c>
      <c r="D47" s="14"/>
      <c r="E47" s="9">
        <f t="shared" ref="E47" si="115">ROUND(((D46+D48)/2)*(A48-A46)*(1/27),0)</f>
        <v>0</v>
      </c>
      <c r="F47" s="15"/>
      <c r="G47" s="16">
        <f t="shared" ref="G47" si="116">ROUND(((F46+F48)/2)*(A48-A46)*(1/27),0)</f>
        <v>57</v>
      </c>
      <c r="H47" s="15"/>
      <c r="I47" s="59">
        <f t="shared" ref="I47" si="117">ROUND(((H46+H48)/2)*(A48-A46)*(1/27),0)</f>
        <v>348</v>
      </c>
      <c r="J47" s="14"/>
      <c r="K47" s="9">
        <f t="shared" ref="K47" si="118">ROUND(((J46+J48)/2)*(A48-A46)*(1/27),0)</f>
        <v>0</v>
      </c>
      <c r="L47" s="61"/>
      <c r="M47" s="7">
        <f t="shared" ref="M47" si="119">ROUND(((L46+L48)/2)*(A48-A46)*(1/27),0)</f>
        <v>0</v>
      </c>
      <c r="N47"/>
      <c r="O47"/>
    </row>
    <row r="48" spans="1:15" x14ac:dyDescent="0.25">
      <c r="A48" s="69">
        <v>5300</v>
      </c>
      <c r="B48" s="72">
        <v>7</v>
      </c>
      <c r="C48" s="73"/>
      <c r="D48" s="72"/>
      <c r="E48" s="74"/>
      <c r="F48" s="75">
        <v>53</v>
      </c>
      <c r="G48" s="76"/>
      <c r="H48" s="75">
        <v>138</v>
      </c>
      <c r="I48" s="77"/>
      <c r="J48" s="72"/>
      <c r="K48" s="74"/>
      <c r="L48" s="78"/>
      <c r="M48" s="79"/>
      <c r="N48"/>
      <c r="O48"/>
    </row>
    <row r="49" spans="1:15" x14ac:dyDescent="0.25">
      <c r="A49" s="69"/>
      <c r="B49" s="14"/>
      <c r="C49" s="8">
        <f t="shared" ref="C49" si="120">ROUND(((B48+B50)/2)*(A50-A48)*(1/27),0)</f>
        <v>166</v>
      </c>
      <c r="D49" s="14"/>
      <c r="E49" s="9">
        <f t="shared" ref="E49" si="121">ROUND(((D48+D50)/2)*(A50-A48)*(1/27),0)</f>
        <v>0</v>
      </c>
      <c r="F49" s="15"/>
      <c r="G49" s="16">
        <f t="shared" ref="G49" si="122">ROUND(((F48+F50)/2)*(A50-A48)*(1/27),0)</f>
        <v>54</v>
      </c>
      <c r="H49" s="15"/>
      <c r="I49" s="59">
        <f t="shared" ref="I49" si="123">ROUND(((H48+H50)/2)*(A50-A48)*(1/27),0)</f>
        <v>128</v>
      </c>
      <c r="J49" s="14"/>
      <c r="K49" s="9">
        <f t="shared" ref="K49" si="124">ROUND(((J48+J50)/2)*(A50-A48)*(1/27),0)</f>
        <v>0</v>
      </c>
      <c r="L49" s="61"/>
      <c r="M49" s="7">
        <f t="shared" ref="M49" si="125">ROUND(((L48+L50)/2)*(A50-A48)*(1/27),0)</f>
        <v>0</v>
      </c>
      <c r="N49"/>
      <c r="O49"/>
    </row>
    <row r="50" spans="1:15" x14ac:dyDescent="0.25">
      <c r="A50" s="69">
        <v>5350</v>
      </c>
      <c r="B50" s="72">
        <f>155+17</f>
        <v>172</v>
      </c>
      <c r="C50" s="73"/>
      <c r="D50" s="72"/>
      <c r="E50" s="74"/>
      <c r="F50" s="75">
        <v>5</v>
      </c>
      <c r="G50" s="76"/>
      <c r="H50" s="75"/>
      <c r="I50" s="77"/>
      <c r="J50" s="72"/>
      <c r="K50" s="74"/>
      <c r="L50" s="78"/>
      <c r="M50" s="79"/>
      <c r="N50"/>
      <c r="O50"/>
    </row>
    <row r="51" spans="1:15" x14ac:dyDescent="0.25">
      <c r="A51" s="69"/>
      <c r="B51" s="14"/>
      <c r="C51" s="8">
        <f t="shared" ref="C51" si="126">ROUND(((B50+B52)/2)*(A52-A50)*(1/27),0)</f>
        <v>170</v>
      </c>
      <c r="D51" s="14"/>
      <c r="E51" s="9">
        <f t="shared" ref="E51" si="127">ROUND(((D50+D52)/2)*(A52-A50)*(1/27),0)</f>
        <v>0</v>
      </c>
      <c r="F51" s="15"/>
      <c r="G51" s="16">
        <f t="shared" ref="G51" si="128">ROUND(((F50+F52)/2)*(A52-A50)*(1/27),0)</f>
        <v>11</v>
      </c>
      <c r="H51" s="15"/>
      <c r="I51" s="59">
        <f t="shared" ref="I51" si="129">ROUND(((H50+H52)/2)*(A52-A50)*(1/27),0)</f>
        <v>83</v>
      </c>
      <c r="J51" s="14"/>
      <c r="K51" s="9">
        <f t="shared" ref="K51" si="130">ROUND(((J50+J52)/2)*(A52-A50)*(1/27),0)</f>
        <v>0</v>
      </c>
      <c r="L51" s="61"/>
      <c r="M51" s="7">
        <f t="shared" ref="M51" si="131">ROUND(((L50+L52)/2)*(A52-A50)*(1/27),0)</f>
        <v>0</v>
      </c>
      <c r="N51"/>
      <c r="O51"/>
    </row>
    <row r="52" spans="1:15" x14ac:dyDescent="0.25">
      <c r="A52" s="69">
        <v>5400</v>
      </c>
      <c r="B52" s="72">
        <v>12</v>
      </c>
      <c r="C52" s="73"/>
      <c r="D52" s="72"/>
      <c r="E52" s="74"/>
      <c r="F52" s="75">
        <v>7</v>
      </c>
      <c r="G52" s="76"/>
      <c r="H52" s="75">
        <v>90</v>
      </c>
      <c r="I52" s="77"/>
      <c r="J52" s="72"/>
      <c r="K52" s="74"/>
      <c r="L52" s="78"/>
      <c r="M52" s="79"/>
      <c r="N52"/>
      <c r="O52"/>
    </row>
    <row r="53" spans="1:15" x14ac:dyDescent="0.25">
      <c r="A53" s="69"/>
      <c r="B53" s="14"/>
      <c r="C53" s="8">
        <f t="shared" ref="C53" si="132">ROUND(((B52+B54)/2)*(A54-A52)*(1/27),0)</f>
        <v>17</v>
      </c>
      <c r="D53" s="14"/>
      <c r="E53" s="9">
        <f t="shared" ref="E53" si="133">ROUND(((D52+D54)/2)*(A54-A52)*(1/27),0)</f>
        <v>0</v>
      </c>
      <c r="F53" s="15"/>
      <c r="G53" s="16">
        <f t="shared" ref="G53" si="134">ROUND(((F52+F54)/2)*(A54-A52)*(1/27),0)</f>
        <v>15</v>
      </c>
      <c r="H53" s="15"/>
      <c r="I53" s="59">
        <f t="shared" ref="I53" si="135">ROUND(((H52+H54)/2)*(A54-A52)*(1/27),0)</f>
        <v>147</v>
      </c>
      <c r="J53" s="14"/>
      <c r="K53" s="9">
        <f t="shared" ref="K53" si="136">ROUND(((J52+J54)/2)*(A54-A52)*(1/27),0)</f>
        <v>0</v>
      </c>
      <c r="L53" s="61"/>
      <c r="M53" s="7">
        <f t="shared" ref="M53" si="137">ROUND(((L52+L54)/2)*(A54-A52)*(1/27),0)</f>
        <v>0</v>
      </c>
      <c r="N53"/>
      <c r="O53"/>
    </row>
    <row r="54" spans="1:15" x14ac:dyDescent="0.25">
      <c r="A54" s="69">
        <v>5450</v>
      </c>
      <c r="B54" s="72">
        <v>6</v>
      </c>
      <c r="C54" s="73"/>
      <c r="D54" s="72"/>
      <c r="E54" s="74"/>
      <c r="F54" s="75">
        <v>9</v>
      </c>
      <c r="G54" s="76"/>
      <c r="H54" s="75">
        <v>69</v>
      </c>
      <c r="I54" s="77"/>
      <c r="J54" s="72"/>
      <c r="K54" s="74"/>
      <c r="L54" s="78"/>
      <c r="M54" s="79"/>
      <c r="N54"/>
      <c r="O54"/>
    </row>
    <row r="55" spans="1:15" x14ac:dyDescent="0.25">
      <c r="A55" s="69"/>
      <c r="B55" s="14"/>
      <c r="C55" s="8">
        <f t="shared" ref="C55" si="138">ROUND(((B54+B56)/2)*(A56-A54)*(1/27),0)</f>
        <v>10</v>
      </c>
      <c r="D55" s="14"/>
      <c r="E55" s="9">
        <f t="shared" ref="E55" si="139">ROUND(((D54+D56)/2)*(A56-A54)*(1/27),0)</f>
        <v>0</v>
      </c>
      <c r="F55" s="15"/>
      <c r="G55" s="16">
        <f t="shared" ref="G55" si="140">ROUND(((F54+F56)/2)*(A56-A54)*(1/27),0)</f>
        <v>14</v>
      </c>
      <c r="H55" s="15"/>
      <c r="I55" s="59">
        <f t="shared" ref="I55" si="141">ROUND(((H54+H56)/2)*(A56-A54)*(1/27),0)</f>
        <v>117</v>
      </c>
      <c r="J55" s="14"/>
      <c r="K55" s="9">
        <f t="shared" ref="K55" si="142">ROUND(((J54+J56)/2)*(A56-A54)*(1/27),0)</f>
        <v>0</v>
      </c>
      <c r="L55" s="61"/>
      <c r="M55" s="7">
        <f t="shared" ref="M55" si="143">ROUND(((L54+L56)/2)*(A56-A54)*(1/27),0)</f>
        <v>0</v>
      </c>
      <c r="N55"/>
      <c r="O55"/>
    </row>
    <row r="56" spans="1:15" x14ac:dyDescent="0.25">
      <c r="A56" s="69">
        <v>5500</v>
      </c>
      <c r="B56" s="72">
        <v>5</v>
      </c>
      <c r="C56" s="73"/>
      <c r="D56" s="72"/>
      <c r="E56" s="74"/>
      <c r="F56" s="75">
        <v>6</v>
      </c>
      <c r="G56" s="76"/>
      <c r="H56" s="75">
        <v>57</v>
      </c>
      <c r="I56" s="77"/>
      <c r="J56" s="72"/>
      <c r="K56" s="74"/>
      <c r="L56" s="78"/>
      <c r="M56" s="79"/>
      <c r="N56"/>
      <c r="O56"/>
    </row>
    <row r="57" spans="1:15" x14ac:dyDescent="0.25">
      <c r="A57" s="69"/>
      <c r="B57" s="14"/>
      <c r="C57" s="8">
        <f t="shared" ref="C57" si="144">ROUND(((B56+B58)/2)*(A58-A56)*(1/27),0)</f>
        <v>9</v>
      </c>
      <c r="D57" s="14"/>
      <c r="E57" s="9">
        <f t="shared" ref="E57" si="145">ROUND(((D56+D58)/2)*(A58-A56)*(1/27),0)</f>
        <v>0</v>
      </c>
      <c r="F57" s="15"/>
      <c r="G57" s="16">
        <f t="shared" ref="G57" si="146">ROUND(((F56+F58)/2)*(A58-A56)*(1/27),0)</f>
        <v>7</v>
      </c>
      <c r="H57" s="15"/>
      <c r="I57" s="59">
        <f t="shared" ref="I57" si="147">ROUND(((H56+H58)/2)*(A58-A56)*(1/27),0)</f>
        <v>98</v>
      </c>
      <c r="J57" s="14"/>
      <c r="K57" s="9">
        <f t="shared" ref="K57" si="148">ROUND(((J56+J58)/2)*(A58-A56)*(1/27),0)</f>
        <v>10</v>
      </c>
      <c r="L57" s="61"/>
      <c r="M57" s="7">
        <f t="shared" ref="M57" si="149">ROUND(((L56+L58)/2)*(A58-A56)*(1/27),0)</f>
        <v>0</v>
      </c>
      <c r="N57"/>
      <c r="O57"/>
    </row>
    <row r="58" spans="1:15" x14ac:dyDescent="0.25">
      <c r="A58" s="69">
        <v>5550</v>
      </c>
      <c r="B58" s="72">
        <v>5</v>
      </c>
      <c r="C58" s="73"/>
      <c r="D58" s="72"/>
      <c r="E58" s="74"/>
      <c r="F58" s="75">
        <v>2</v>
      </c>
      <c r="G58" s="76"/>
      <c r="H58" s="75">
        <v>49</v>
      </c>
      <c r="I58" s="77"/>
      <c r="J58" s="72">
        <v>11</v>
      </c>
      <c r="K58" s="74"/>
      <c r="L58" s="78"/>
      <c r="M58" s="79"/>
      <c r="N58"/>
      <c r="O58"/>
    </row>
    <row r="59" spans="1:15" x14ac:dyDescent="0.25">
      <c r="A59" s="69"/>
      <c r="B59" s="14"/>
      <c r="C59" s="8">
        <f t="shared" ref="C59" si="150">ROUND(((B58+B60)/2)*(A60-A58)*(1/27),0)</f>
        <v>7</v>
      </c>
      <c r="D59" s="14"/>
      <c r="E59" s="9">
        <f t="shared" ref="E59" si="151">ROUND(((D58+D60)/2)*(A60-A58)*(1/27),0)</f>
        <v>0</v>
      </c>
      <c r="F59" s="15"/>
      <c r="G59" s="16">
        <f t="shared" ref="G59" si="152">ROUND(((F58+F60)/2)*(A60-A58)*(1/27),0)</f>
        <v>5</v>
      </c>
      <c r="H59" s="15"/>
      <c r="I59" s="59">
        <f t="shared" ref="I59" si="153">ROUND(((H58+H60)/2)*(A60-A58)*(1/27),0)</f>
        <v>84</v>
      </c>
      <c r="J59" s="14"/>
      <c r="K59" s="9">
        <f t="shared" ref="K59" si="154">ROUND(((J58+J60)/2)*(A60-A58)*(1/27),0)</f>
        <v>21</v>
      </c>
      <c r="L59" s="61"/>
      <c r="M59" s="7">
        <f t="shared" ref="M59" si="155">ROUND(((L58+L60)/2)*(A60-A58)*(1/27),0)</f>
        <v>0</v>
      </c>
      <c r="N59"/>
      <c r="O59"/>
    </row>
    <row r="60" spans="1:15" x14ac:dyDescent="0.25">
      <c r="A60" s="69">
        <v>5600</v>
      </c>
      <c r="B60" s="72">
        <v>3</v>
      </c>
      <c r="C60" s="73"/>
      <c r="D60" s="72"/>
      <c r="E60" s="74"/>
      <c r="F60" s="75">
        <v>3</v>
      </c>
      <c r="G60" s="76"/>
      <c r="H60" s="75">
        <v>42</v>
      </c>
      <c r="I60" s="77"/>
      <c r="J60" s="72">
        <v>12</v>
      </c>
      <c r="K60" s="74"/>
      <c r="L60" s="78"/>
      <c r="M60" s="79"/>
      <c r="N60"/>
      <c r="O60"/>
    </row>
    <row r="61" spans="1:15" x14ac:dyDescent="0.25">
      <c r="A61" s="69"/>
      <c r="B61" s="14"/>
      <c r="C61" s="8">
        <f t="shared" ref="C61" si="156">ROUND(((B60+B62)/2)*(A62-A60)*(1/27),0)</f>
        <v>6</v>
      </c>
      <c r="D61" s="14"/>
      <c r="E61" s="9">
        <f t="shared" ref="E61" si="157">ROUND(((D60+D62)/2)*(A62-A60)*(1/27),0)</f>
        <v>0</v>
      </c>
      <c r="F61" s="15"/>
      <c r="G61" s="16">
        <f t="shared" ref="G61" si="158">ROUND(((F60+F62)/2)*(A62-A60)*(1/27),0)</f>
        <v>3</v>
      </c>
      <c r="H61" s="15"/>
      <c r="I61" s="59">
        <f t="shared" ref="I61" si="159">ROUND(((H60+H62)/2)*(A62-A60)*(1/27),0)</f>
        <v>61</v>
      </c>
      <c r="J61" s="14"/>
      <c r="K61" s="9">
        <f t="shared" ref="K61" si="160">ROUND(((J60+J62)/2)*(A62-A60)*(1/27),0)</f>
        <v>19</v>
      </c>
      <c r="L61" s="61"/>
      <c r="M61" s="7">
        <f t="shared" ref="M61" si="161">ROUND(((L60+L62)/2)*(A62-A60)*(1/27),0)</f>
        <v>0</v>
      </c>
      <c r="N61"/>
      <c r="O61"/>
    </row>
    <row r="62" spans="1:15" x14ac:dyDescent="0.25">
      <c r="A62" s="69">
        <v>5650</v>
      </c>
      <c r="B62" s="72">
        <v>3</v>
      </c>
      <c r="C62" s="73"/>
      <c r="D62" s="72"/>
      <c r="E62" s="74"/>
      <c r="F62" s="75"/>
      <c r="G62" s="76"/>
      <c r="H62" s="75">
        <v>24</v>
      </c>
      <c r="I62" s="77"/>
      <c r="J62" s="72">
        <v>8</v>
      </c>
      <c r="K62" s="74"/>
      <c r="L62" s="78"/>
      <c r="M62" s="79"/>
      <c r="N62"/>
      <c r="O62"/>
    </row>
    <row r="63" spans="1:15" x14ac:dyDescent="0.25">
      <c r="A63" s="69"/>
      <c r="B63" s="14"/>
      <c r="C63" s="8">
        <f t="shared" ref="C63" si="162">ROUND(((B62+B64)/2)*(A64-A62)*(1/27),0)</f>
        <v>5</v>
      </c>
      <c r="D63" s="14"/>
      <c r="E63" s="9">
        <f t="shared" ref="E63" si="163">ROUND(((D62+D64)/2)*(A64-A62)*(1/27),0)</f>
        <v>0</v>
      </c>
      <c r="F63" s="15"/>
      <c r="G63" s="16">
        <f t="shared" ref="G63" si="164">ROUND(((F62+F64)/2)*(A64-A62)*(1/27),0)</f>
        <v>0</v>
      </c>
      <c r="H63" s="15"/>
      <c r="I63" s="59">
        <f t="shared" ref="I63" si="165">ROUND(((H62+H64)/2)*(A64-A62)*(1/27),0)</f>
        <v>43</v>
      </c>
      <c r="J63" s="14"/>
      <c r="K63" s="9">
        <f t="shared" ref="K63" si="166">ROUND(((J62+J64)/2)*(A64-A62)*(1/27),0)</f>
        <v>11</v>
      </c>
      <c r="L63" s="61"/>
      <c r="M63" s="7">
        <f t="shared" ref="M63" si="167">ROUND(((L62+L64)/2)*(A64-A62)*(1/27),0)</f>
        <v>0</v>
      </c>
      <c r="N63"/>
      <c r="O63"/>
    </row>
    <row r="64" spans="1:15" x14ac:dyDescent="0.25">
      <c r="A64" s="69">
        <v>5700</v>
      </c>
      <c r="B64" s="72">
        <v>2</v>
      </c>
      <c r="C64" s="73"/>
      <c r="D64" s="72"/>
      <c r="E64" s="74"/>
      <c r="F64" s="75"/>
      <c r="G64" s="76"/>
      <c r="H64" s="75">
        <v>22</v>
      </c>
      <c r="I64" s="77"/>
      <c r="J64" s="72">
        <v>4</v>
      </c>
      <c r="K64" s="74"/>
      <c r="L64" s="78"/>
      <c r="M64" s="79"/>
      <c r="N64"/>
      <c r="O64"/>
    </row>
    <row r="65" spans="1:20" x14ac:dyDescent="0.25">
      <c r="A65" s="69"/>
      <c r="B65" s="14"/>
      <c r="C65" s="8">
        <v>0</v>
      </c>
      <c r="D65" s="14"/>
      <c r="E65" s="9">
        <f t="shared" ref="E65" si="168">ROUND(((D64+D66)/2)*(A66-A64)*(1/27),0)</f>
        <v>0</v>
      </c>
      <c r="F65" s="15"/>
      <c r="G65" s="16">
        <f t="shared" ref="G65" si="169">ROUND(((F64+F66)/2)*(A66-A64)*(1/27),0)</f>
        <v>0</v>
      </c>
      <c r="H65" s="15"/>
      <c r="I65" s="59">
        <f t="shared" ref="I65" si="170">ROUND(((H64+H66)/2)*(A66-A64)*(1/27),0)</f>
        <v>20</v>
      </c>
      <c r="J65" s="14"/>
      <c r="K65" s="9">
        <f t="shared" ref="K65" si="171">ROUND(((J64+J66)/2)*(A66-A64)*(1/27),0)</f>
        <v>4</v>
      </c>
      <c r="L65" s="61"/>
      <c r="M65" s="7">
        <f t="shared" ref="M65" si="172">ROUND(((L64+L66)/2)*(A66-A64)*(1/27),0)</f>
        <v>0</v>
      </c>
      <c r="N65"/>
      <c r="O65"/>
    </row>
    <row r="66" spans="1:20" ht="15.75" thickBot="1" x14ac:dyDescent="0.3">
      <c r="A66" s="69">
        <v>5750</v>
      </c>
      <c r="B66" s="72"/>
      <c r="C66" s="73"/>
      <c r="D66" s="72"/>
      <c r="E66" s="74"/>
      <c r="F66" s="75"/>
      <c r="G66" s="76"/>
      <c r="H66" s="75"/>
      <c r="I66" s="77"/>
      <c r="J66" s="72"/>
      <c r="K66" s="74"/>
      <c r="L66" s="78"/>
      <c r="M66" s="79"/>
      <c r="N66"/>
      <c r="O66"/>
    </row>
    <row r="67" spans="1:20" x14ac:dyDescent="0.25">
      <c r="A67" s="69"/>
      <c r="B67" s="14"/>
      <c r="C67" s="8"/>
      <c r="D67" s="14"/>
      <c r="E67" s="9"/>
      <c r="F67" s="15"/>
      <c r="G67" s="16"/>
      <c r="H67" s="15"/>
      <c r="I67" s="59"/>
      <c r="J67" s="14"/>
      <c r="K67" s="9"/>
      <c r="L67" s="61"/>
      <c r="M67" s="7"/>
      <c r="N67"/>
      <c r="O67" s="163" t="s">
        <v>23</v>
      </c>
      <c r="P67" s="164"/>
      <c r="Q67" s="164"/>
      <c r="R67" s="164"/>
      <c r="S67" s="164"/>
      <c r="T67" s="165"/>
    </row>
    <row r="68" spans="1:20" x14ac:dyDescent="0.25">
      <c r="A68" s="69">
        <v>5800</v>
      </c>
      <c r="B68" s="14"/>
      <c r="C68" s="9"/>
      <c r="D68" s="14"/>
      <c r="E68" s="9"/>
      <c r="F68" s="15"/>
      <c r="G68" s="16"/>
      <c r="H68" s="15"/>
      <c r="I68" s="59"/>
      <c r="J68" s="14"/>
      <c r="K68" s="9"/>
      <c r="L68" s="62"/>
      <c r="M68" s="7"/>
      <c r="N68"/>
      <c r="O68" s="43"/>
      <c r="T68" s="25"/>
    </row>
    <row r="69" spans="1:20" ht="15.75" thickBot="1" x14ac:dyDescent="0.3">
      <c r="A69" s="69"/>
      <c r="B69" s="14"/>
      <c r="C69" s="9"/>
      <c r="D69" s="14"/>
      <c r="E69" s="9"/>
      <c r="F69" s="15"/>
      <c r="G69" s="16"/>
      <c r="H69" s="15"/>
      <c r="I69" s="59"/>
      <c r="J69" s="14"/>
      <c r="K69" s="9"/>
      <c r="L69" s="62"/>
      <c r="M69" s="7"/>
      <c r="N69"/>
      <c r="O69" s="44" t="s">
        <v>6</v>
      </c>
      <c r="P69" s="48" t="s">
        <v>14</v>
      </c>
      <c r="Q69" s="48" t="s">
        <v>7</v>
      </c>
      <c r="R69" s="48" t="s">
        <v>10</v>
      </c>
      <c r="S69" s="48" t="s">
        <v>11</v>
      </c>
      <c r="T69" s="49" t="s">
        <v>12</v>
      </c>
    </row>
    <row r="70" spans="1:20" ht="15.75" thickTop="1" x14ac:dyDescent="0.25">
      <c r="A70" s="69"/>
      <c r="B70" s="14"/>
      <c r="C70" s="9"/>
      <c r="D70" s="14"/>
      <c r="E70" s="9"/>
      <c r="F70" s="15"/>
      <c r="G70" s="16"/>
      <c r="H70" s="15"/>
      <c r="I70" s="59"/>
      <c r="J70" s="14"/>
      <c r="K70" s="9"/>
      <c r="L70" s="62"/>
      <c r="M70" s="7"/>
      <c r="N70"/>
      <c r="O70" s="43"/>
      <c r="T70" s="25"/>
    </row>
    <row r="71" spans="1:20" ht="15.75" thickBot="1" x14ac:dyDescent="0.3">
      <c r="A71" s="70"/>
      <c r="B71" s="27"/>
      <c r="C71" s="9"/>
      <c r="D71" s="27"/>
      <c r="E71" s="9"/>
      <c r="F71" s="19"/>
      <c r="G71" s="16"/>
      <c r="H71" s="19"/>
      <c r="I71" s="59"/>
      <c r="J71" s="14"/>
      <c r="K71" s="9"/>
      <c r="L71" s="62"/>
      <c r="M71" s="7"/>
      <c r="N71"/>
      <c r="O71" s="84">
        <f>SUM(C5:C67)</f>
        <v>1146</v>
      </c>
      <c r="P71" s="55">
        <f>SUM(E5:E67)</f>
        <v>0</v>
      </c>
      <c r="Q71" s="55">
        <f>SUM(G5:G67)</f>
        <v>367</v>
      </c>
      <c r="R71" s="55">
        <f>SUM(I5:I67)</f>
        <v>5913</v>
      </c>
      <c r="S71" s="55">
        <f>SUM(K5:K67)</f>
        <v>65</v>
      </c>
      <c r="T71" s="56">
        <f>SUM(M5:M67)</f>
        <v>0</v>
      </c>
    </row>
    <row r="72" spans="1:20" x14ac:dyDescent="0.25">
      <c r="A72" s="70"/>
      <c r="B72" s="27"/>
      <c r="C72" s="9"/>
      <c r="D72" s="27"/>
      <c r="E72" s="9"/>
      <c r="F72" s="19"/>
      <c r="G72" s="16"/>
      <c r="H72" s="19"/>
      <c r="I72" s="59"/>
      <c r="J72" s="14"/>
      <c r="K72" s="9"/>
      <c r="L72" s="62"/>
      <c r="M72" s="7"/>
      <c r="N72"/>
      <c r="O72"/>
    </row>
    <row r="73" spans="1:20" x14ac:dyDescent="0.25">
      <c r="A73" s="70"/>
      <c r="B73" s="27"/>
      <c r="C73" s="9"/>
      <c r="D73" s="27"/>
      <c r="E73" s="9"/>
      <c r="F73" s="19"/>
      <c r="G73" s="16"/>
      <c r="H73" s="19"/>
      <c r="I73" s="59"/>
      <c r="J73" s="14"/>
      <c r="K73" s="9"/>
      <c r="L73" s="62"/>
      <c r="M73" s="7"/>
      <c r="N73"/>
      <c r="O73"/>
    </row>
    <row r="74" spans="1:20" ht="15.75" thickBot="1" x14ac:dyDescent="0.3">
      <c r="A74" s="71"/>
      <c r="B74" s="6"/>
      <c r="C74" s="10"/>
      <c r="D74" s="6"/>
      <c r="E74" s="10"/>
      <c r="F74" s="19"/>
      <c r="G74" s="20"/>
      <c r="H74" s="19"/>
      <c r="I74" s="60"/>
      <c r="J74" s="14"/>
      <c r="K74" s="9"/>
      <c r="L74" s="62"/>
      <c r="M74" s="7"/>
      <c r="N74"/>
      <c r="O74" s="109">
        <f>O71+P71+R71+S71</f>
        <v>7124</v>
      </c>
    </row>
    <row r="75" spans="1:20" x14ac:dyDescent="0.25">
      <c r="F75" s="21"/>
      <c r="G75" s="21"/>
      <c r="H75" s="21"/>
      <c r="I75" s="21"/>
    </row>
    <row r="76" spans="1:20" x14ac:dyDescent="0.25">
      <c r="B76" s="50" t="s">
        <v>21</v>
      </c>
      <c r="C76" s="50">
        <f>SUM(C4:C74)</f>
        <v>1146</v>
      </c>
      <c r="E76" s="50">
        <f>SUM(E4:E74)</f>
        <v>0</v>
      </c>
      <c r="G76" s="50">
        <f>SUM(G4:G74)</f>
        <v>367</v>
      </c>
      <c r="H76" s="22"/>
      <c r="I76" s="50">
        <f>SUM(I4:I74)</f>
        <v>5913</v>
      </c>
      <c r="K76" s="50">
        <f>SUM(K4:K74)</f>
        <v>65</v>
      </c>
      <c r="M76" s="50">
        <f>SUM(M4:M74)</f>
        <v>0</v>
      </c>
    </row>
    <row r="77" spans="1:20" ht="15.75" thickBot="1" x14ac:dyDescent="0.3"/>
    <row r="78" spans="1:20" x14ac:dyDescent="0.25">
      <c r="B78" s="29" t="s">
        <v>3</v>
      </c>
      <c r="C78" s="11">
        <f>SUM(C5:C65,E5:E65,I5:I65,K5:K65)</f>
        <v>7124</v>
      </c>
      <c r="D78" s="5"/>
      <c r="E78" s="12">
        <f>SUM(G5:G65)</f>
        <v>367</v>
      </c>
    </row>
    <row r="79" spans="1:20" ht="15.75" thickBot="1" x14ac:dyDescent="0.3">
      <c r="B79" s="6" t="s">
        <v>4</v>
      </c>
      <c r="C79" s="178">
        <f>C78-E78</f>
        <v>6757</v>
      </c>
      <c r="D79" s="179"/>
      <c r="E79" s="180"/>
    </row>
  </sheetData>
  <mergeCells count="9">
    <mergeCell ref="O67:T67"/>
    <mergeCell ref="H2:I2"/>
    <mergeCell ref="B2:C2"/>
    <mergeCell ref="D2:E2"/>
    <mergeCell ref="C79:E79"/>
    <mergeCell ref="F2:G2"/>
    <mergeCell ref="J2:K2"/>
    <mergeCell ref="L2:M2"/>
    <mergeCell ref="A1:M1"/>
  </mergeCells>
  <pageMargins left="0.7" right="0.7" top="0.75" bottom="0.75" header="0.3" footer="0.3"/>
  <pageSetup paperSize="3" scale="76" fitToHeight="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8"/>
  <sheetViews>
    <sheetView workbookViewId="0">
      <pane ySplit="3" topLeftCell="A13" activePane="bottomLeft" state="frozen"/>
      <selection pane="bottomLeft" activeCell="E20" sqref="E20"/>
    </sheetView>
  </sheetViews>
  <sheetFormatPr defaultRowHeight="15" x14ac:dyDescent="0.25"/>
  <cols>
    <col min="1" max="1" width="9.5703125" bestFit="1" customWidth="1"/>
    <col min="2" max="2" width="12" customWidth="1"/>
    <col min="3" max="3" width="14" customWidth="1"/>
    <col min="4" max="4" width="12" customWidth="1"/>
    <col min="5" max="5" width="14" customWidth="1"/>
    <col min="6" max="6" width="12" customWidth="1"/>
    <col min="7" max="7" width="14" customWidth="1"/>
    <col min="8" max="8" width="12" customWidth="1"/>
    <col min="9" max="9" width="14" customWidth="1"/>
    <col min="10" max="10" width="12" customWidth="1"/>
    <col min="11" max="11" width="14" customWidth="1"/>
    <col min="12" max="12" width="12" customWidth="1"/>
    <col min="13" max="13" width="14" customWidth="1"/>
  </cols>
  <sheetData>
    <row r="1" spans="1:13" ht="19.5" thickBot="1" x14ac:dyDescent="0.35">
      <c r="A1" s="172" t="s">
        <v>19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</row>
    <row r="2" spans="1:13" x14ac:dyDescent="0.25">
      <c r="A2" s="39"/>
      <c r="B2" s="174" t="s">
        <v>6</v>
      </c>
      <c r="C2" s="175"/>
      <c r="D2" s="182" t="s">
        <v>14</v>
      </c>
      <c r="E2" s="183"/>
      <c r="F2" s="176" t="s">
        <v>7</v>
      </c>
      <c r="G2" s="177"/>
      <c r="H2" s="181" t="s">
        <v>8</v>
      </c>
      <c r="I2" s="181"/>
      <c r="J2" s="181" t="s">
        <v>9</v>
      </c>
      <c r="K2" s="181"/>
      <c r="L2" s="181" t="s">
        <v>13</v>
      </c>
      <c r="M2" s="181"/>
    </row>
    <row r="3" spans="1:13" ht="15.75" thickBot="1" x14ac:dyDescent="0.3">
      <c r="A3" s="40" t="s">
        <v>0</v>
      </c>
      <c r="B3" s="26" t="s">
        <v>1</v>
      </c>
      <c r="C3" s="31" t="s">
        <v>2</v>
      </c>
      <c r="D3" s="6" t="s">
        <v>1</v>
      </c>
      <c r="E3" s="38" t="s">
        <v>2</v>
      </c>
      <c r="F3" s="27" t="s">
        <v>1</v>
      </c>
      <c r="G3" s="32" t="s">
        <v>2</v>
      </c>
      <c r="H3" s="33" t="s">
        <v>1</v>
      </c>
      <c r="I3" s="34" t="s">
        <v>2</v>
      </c>
      <c r="J3" s="33" t="s">
        <v>1</v>
      </c>
      <c r="K3" s="34" t="s">
        <v>2</v>
      </c>
      <c r="L3" s="33" t="s">
        <v>1</v>
      </c>
      <c r="M3" s="34" t="s">
        <v>2</v>
      </c>
    </row>
    <row r="4" spans="1:13" x14ac:dyDescent="0.25">
      <c r="A4" s="39">
        <v>64932.160000000003</v>
      </c>
      <c r="B4" s="28"/>
      <c r="C4" s="45"/>
      <c r="D4" s="29"/>
      <c r="E4" s="45"/>
      <c r="F4" s="29"/>
      <c r="G4" s="35"/>
      <c r="H4" s="36"/>
      <c r="I4" s="37"/>
      <c r="J4" s="36"/>
      <c r="K4" s="37"/>
      <c r="L4" s="36"/>
      <c r="M4" s="37"/>
    </row>
    <row r="5" spans="1:13" x14ac:dyDescent="0.25">
      <c r="A5" s="41"/>
      <c r="B5" s="3"/>
      <c r="C5" s="13">
        <f t="shared" ref="C5" si="0">ROUND(((B4+B6)/2)*(A6-A4)*(1/27),0)</f>
        <v>3</v>
      </c>
      <c r="D5" s="30"/>
      <c r="E5" s="13">
        <f>ROUND(((D4+D6)/2)*(A6-A4)*(1/27),0)</f>
        <v>0</v>
      </c>
      <c r="F5" s="14"/>
      <c r="G5" s="9">
        <f t="shared" ref="G5" si="1">ROUND(((F4+F6)/2)*(A6-A4)*(1/27),0)</f>
        <v>0</v>
      </c>
      <c r="H5" s="15"/>
      <c r="I5" s="16">
        <f t="shared" ref="I5" si="2">ROUND(((H4+H6)/2)*(A6-A4)*(1/27),0)</f>
        <v>0</v>
      </c>
      <c r="J5" s="15"/>
      <c r="K5" s="16">
        <f t="shared" ref="K5" si="3">ROUND(((J4+J6)/2)*(A6-A4)*(1/27),0)</f>
        <v>0</v>
      </c>
      <c r="L5" s="15"/>
      <c r="M5" s="16">
        <f t="shared" ref="M5" si="4">ROUND(((L4+L6)/2)*(A6-A4)*(1/27),0)</f>
        <v>0</v>
      </c>
    </row>
    <row r="6" spans="1:13" x14ac:dyDescent="0.25">
      <c r="A6" s="85">
        <v>64950</v>
      </c>
      <c r="B6" s="3">
        <v>9</v>
      </c>
      <c r="C6" s="13"/>
      <c r="D6" s="30"/>
      <c r="E6" s="13"/>
      <c r="F6" s="14">
        <v>1</v>
      </c>
      <c r="G6" s="9"/>
      <c r="H6" s="15"/>
      <c r="I6" s="16"/>
      <c r="J6" s="15"/>
      <c r="K6" s="16"/>
      <c r="L6" s="15"/>
      <c r="M6" s="16"/>
    </row>
    <row r="7" spans="1:13" x14ac:dyDescent="0.25">
      <c r="A7" s="41"/>
      <c r="B7" s="3"/>
      <c r="C7" s="13">
        <f t="shared" ref="C7" si="5">ROUND(((B6+B8)/2)*(A8-A6)*(1/27),0)</f>
        <v>18</v>
      </c>
      <c r="D7" s="30"/>
      <c r="E7" s="13">
        <f>ROUND(((D6+D8)/2)*(A8-A6)*(1/27),0)</f>
        <v>0</v>
      </c>
      <c r="F7" s="14"/>
      <c r="G7" s="9">
        <f t="shared" ref="G7" si="6">ROUND(((F6+F8)/2)*(A8-A6)*(1/27),0)</f>
        <v>1</v>
      </c>
      <c r="H7" s="15"/>
      <c r="I7" s="16">
        <f t="shared" ref="I7" si="7">ROUND(((H6+H8)/2)*(A8-A6)*(1/27),0)</f>
        <v>0</v>
      </c>
      <c r="J7" s="15"/>
      <c r="K7" s="16">
        <f t="shared" ref="K7" si="8">ROUND(((J6+J8)/2)*(A8-A6)*(1/27),0)</f>
        <v>0</v>
      </c>
      <c r="L7" s="15"/>
      <c r="M7" s="16">
        <f t="shared" ref="M7" si="9">ROUND(((L6+L8)/2)*(A8-A6)*(1/27),0)</f>
        <v>0</v>
      </c>
    </row>
    <row r="8" spans="1:13" x14ac:dyDescent="0.25">
      <c r="A8" s="85">
        <v>65000</v>
      </c>
      <c r="B8" s="3">
        <v>10</v>
      </c>
      <c r="C8" s="13"/>
      <c r="D8" s="30"/>
      <c r="E8" s="13"/>
      <c r="F8" s="14"/>
      <c r="G8" s="9"/>
      <c r="H8" s="15"/>
      <c r="I8" s="16"/>
      <c r="J8" s="15"/>
      <c r="K8" s="16"/>
      <c r="L8" s="15"/>
      <c r="M8" s="16"/>
    </row>
    <row r="9" spans="1:13" x14ac:dyDescent="0.25">
      <c r="A9" s="41"/>
      <c r="B9" s="3"/>
      <c r="C9" s="13">
        <f t="shared" ref="C9" si="10">ROUND(((B8+B10)/2)*(A10-A8)*(1/27),0)</f>
        <v>26</v>
      </c>
      <c r="D9" s="30"/>
      <c r="E9" s="13">
        <f t="shared" ref="E9" si="11">ROUND(((D8+D10)/2)*(A10-A8)*(1/27),0)</f>
        <v>0</v>
      </c>
      <c r="F9" s="14"/>
      <c r="G9" s="9">
        <f t="shared" ref="G9" si="12">ROUND(((F8+F10)/2)*(A10-A8)*(1/27),0)</f>
        <v>0</v>
      </c>
      <c r="H9" s="15"/>
      <c r="I9" s="16">
        <f t="shared" ref="I9" si="13">ROUND(((H8+H10)/2)*(A10-A8)*(1/27),0)</f>
        <v>0</v>
      </c>
      <c r="J9" s="15"/>
      <c r="K9" s="16">
        <f t="shared" ref="K9" si="14">ROUND(((J8+J10)/2)*(A10-A8)*(1/27),0)</f>
        <v>14</v>
      </c>
      <c r="L9" s="15"/>
      <c r="M9" s="16">
        <f t="shared" ref="M9" si="15">ROUND(((L8+L10)/2)*(A10-A8)*(1/27),0)</f>
        <v>0</v>
      </c>
    </row>
    <row r="10" spans="1:13" x14ac:dyDescent="0.25">
      <c r="A10" s="85">
        <v>65050</v>
      </c>
      <c r="B10" s="3">
        <v>18</v>
      </c>
      <c r="C10" s="13"/>
      <c r="D10" s="30"/>
      <c r="E10" s="13"/>
      <c r="F10" s="14"/>
      <c r="G10" s="9"/>
      <c r="H10" s="15"/>
      <c r="I10" s="16"/>
      <c r="J10" s="15">
        <v>15</v>
      </c>
      <c r="K10" s="16"/>
      <c r="L10" s="15"/>
      <c r="M10" s="16"/>
    </row>
    <row r="11" spans="1:13" x14ac:dyDescent="0.25">
      <c r="A11" s="41"/>
      <c r="B11" s="3"/>
      <c r="C11" s="13">
        <f t="shared" ref="C11" si="16">ROUND(((B10+B12)/2)*(A12-A10)*(1/27),0)</f>
        <v>30</v>
      </c>
      <c r="D11" s="30"/>
      <c r="E11" s="13">
        <f t="shared" ref="E11" si="17">ROUND(((D10+D12)/2)*(A12-A10)*(1/27),0)</f>
        <v>0</v>
      </c>
      <c r="F11" s="14"/>
      <c r="G11" s="9">
        <f t="shared" ref="G11" si="18">ROUND(((F10+F12)/2)*(A12-A10)*(1/27),0)</f>
        <v>0</v>
      </c>
      <c r="H11" s="15"/>
      <c r="I11" s="16">
        <f t="shared" ref="I11" si="19">ROUND(((H10+H12)/2)*(A12-A10)*(1/27),0)</f>
        <v>0</v>
      </c>
      <c r="J11" s="15"/>
      <c r="K11" s="16">
        <f t="shared" ref="K11" si="20">ROUND(((J10+J12)/2)*(A12-A10)*(1/27),0)</f>
        <v>30</v>
      </c>
      <c r="L11" s="15"/>
      <c r="M11" s="16">
        <f t="shared" ref="M11" si="21">ROUND(((L10+L12)/2)*(A12-A10)*(1/27),0)</f>
        <v>0</v>
      </c>
    </row>
    <row r="12" spans="1:13" x14ac:dyDescent="0.25">
      <c r="A12" s="85">
        <v>65100</v>
      </c>
      <c r="B12" s="3">
        <v>14</v>
      </c>
      <c r="C12" s="13"/>
      <c r="D12" s="30"/>
      <c r="E12" s="13"/>
      <c r="F12" s="14"/>
      <c r="G12" s="9"/>
      <c r="H12" s="15"/>
      <c r="I12" s="16"/>
      <c r="J12" s="15">
        <v>17</v>
      </c>
      <c r="K12" s="16"/>
      <c r="L12" s="15"/>
      <c r="M12" s="16"/>
    </row>
    <row r="13" spans="1:13" x14ac:dyDescent="0.25">
      <c r="A13" s="41"/>
      <c r="B13" s="3"/>
      <c r="C13" s="13">
        <f t="shared" ref="C13" si="22">ROUND(((B12+B14)/2)*(A14-A12)*(1/27),0)</f>
        <v>25</v>
      </c>
      <c r="D13" s="30"/>
      <c r="E13" s="13">
        <f t="shared" ref="E13" si="23">ROUND(((D12+D14)/2)*(A14-A12)*(1/27),0)</f>
        <v>0</v>
      </c>
      <c r="F13" s="14"/>
      <c r="G13" s="9">
        <f t="shared" ref="G13" si="24">ROUND(((F12+F14)/2)*(A14-A12)*(1/27),0)</f>
        <v>0</v>
      </c>
      <c r="H13" s="15"/>
      <c r="I13" s="16">
        <f t="shared" ref="I13" si="25">ROUND(((H12+H14)/2)*(A14-A12)*(1/27),0)</f>
        <v>0</v>
      </c>
      <c r="J13" s="15"/>
      <c r="K13" s="16">
        <f t="shared" ref="K13" si="26">ROUND(((J12+J14)/2)*(A14-A12)*(1/27),0)</f>
        <v>32</v>
      </c>
      <c r="L13" s="15"/>
      <c r="M13" s="16">
        <f t="shared" ref="M13" si="27">ROUND(((L12+L14)/2)*(A14-A12)*(1/27),0)</f>
        <v>0</v>
      </c>
    </row>
    <row r="14" spans="1:13" x14ac:dyDescent="0.25">
      <c r="A14" s="85">
        <v>65150</v>
      </c>
      <c r="B14" s="3">
        <v>13</v>
      </c>
      <c r="C14" s="13"/>
      <c r="D14" s="30"/>
      <c r="E14" s="13"/>
      <c r="F14" s="14"/>
      <c r="G14" s="9"/>
      <c r="H14" s="15"/>
      <c r="I14" s="16"/>
      <c r="J14" s="15">
        <v>18</v>
      </c>
      <c r="K14" s="16"/>
      <c r="L14" s="15"/>
      <c r="M14" s="16"/>
    </row>
    <row r="15" spans="1:13" x14ac:dyDescent="0.25">
      <c r="A15" s="41"/>
      <c r="B15" s="3"/>
      <c r="C15" s="13">
        <f t="shared" ref="C15" si="28">ROUND(((B14+B16)/2)*(A16-A14)*(1/27),0)</f>
        <v>24</v>
      </c>
      <c r="D15" s="30"/>
      <c r="E15" s="13">
        <f t="shared" ref="E15" si="29">ROUND(((D14+D16)/2)*(A16-A14)*(1/27),0)</f>
        <v>0</v>
      </c>
      <c r="F15" s="14"/>
      <c r="G15" s="9">
        <f t="shared" ref="G15" si="30">ROUND(((F14+F16)/2)*(A16-A14)*(1/27),0)</f>
        <v>0</v>
      </c>
      <c r="H15" s="15"/>
      <c r="I15" s="16">
        <f t="shared" ref="I15" si="31">ROUND(((H14+H16)/2)*(A16-A14)*(1/27),0)</f>
        <v>0</v>
      </c>
      <c r="J15" s="15"/>
      <c r="K15" s="16">
        <f t="shared" ref="K15" si="32">ROUND(((J14+J16)/2)*(A16-A14)*(1/27),0)</f>
        <v>34</v>
      </c>
      <c r="L15" s="15"/>
      <c r="M15" s="16">
        <f t="shared" ref="M15" si="33">ROUND(((L14+L16)/2)*(A16-A14)*(1/27),0)</f>
        <v>0</v>
      </c>
    </row>
    <row r="16" spans="1:13" x14ac:dyDescent="0.25">
      <c r="A16" s="85">
        <v>65200</v>
      </c>
      <c r="B16" s="3">
        <v>13</v>
      </c>
      <c r="C16" s="13"/>
      <c r="D16" s="30"/>
      <c r="E16" s="13"/>
      <c r="F16" s="14"/>
      <c r="G16" s="9"/>
      <c r="H16" s="15"/>
      <c r="I16" s="16"/>
      <c r="J16" s="15">
        <v>19</v>
      </c>
      <c r="K16" s="16"/>
      <c r="L16" s="15"/>
      <c r="M16" s="16"/>
    </row>
    <row r="17" spans="1:13" x14ac:dyDescent="0.25">
      <c r="A17" s="41"/>
      <c r="B17" s="3"/>
      <c r="C17" s="13">
        <f t="shared" ref="C17" si="34">ROUND(((B16+B18)/2)*(A18-A16)*(1/27),0)</f>
        <v>25</v>
      </c>
      <c r="D17" s="30"/>
      <c r="E17" s="13">
        <f t="shared" ref="E17" si="35">ROUND(((D16+D18)/2)*(A18-A16)*(1/27),0)</f>
        <v>0</v>
      </c>
      <c r="F17" s="14"/>
      <c r="G17" s="9">
        <f t="shared" ref="G17" si="36">ROUND(((F16+F18)/2)*(A18-A16)*(1/27),0)</f>
        <v>0</v>
      </c>
      <c r="H17" s="15"/>
      <c r="I17" s="16">
        <f t="shared" ref="I17" si="37">ROUND(((H16+H18)/2)*(A18-A16)*(1/27),0)</f>
        <v>0</v>
      </c>
      <c r="J17" s="15"/>
      <c r="K17" s="16">
        <f t="shared" ref="K17" si="38">ROUND(((J16+J18)/2)*(A18-A16)*(1/27),0)</f>
        <v>43</v>
      </c>
      <c r="L17" s="15"/>
      <c r="M17" s="16">
        <f t="shared" ref="M17" si="39">ROUND(((L16+L18)/2)*(A18-A16)*(1/27),0)</f>
        <v>0</v>
      </c>
    </row>
    <row r="18" spans="1:13" x14ac:dyDescent="0.25">
      <c r="A18" s="85">
        <v>65250</v>
      </c>
      <c r="B18" s="3">
        <v>14</v>
      </c>
      <c r="C18" s="13"/>
      <c r="D18" s="30"/>
      <c r="E18" s="13"/>
      <c r="F18" s="14"/>
      <c r="G18" s="9"/>
      <c r="H18" s="15"/>
      <c r="I18" s="16"/>
      <c r="J18" s="15">
        <v>27</v>
      </c>
      <c r="K18" s="16"/>
      <c r="L18" s="15"/>
      <c r="M18" s="16"/>
    </row>
    <row r="19" spans="1:13" x14ac:dyDescent="0.25">
      <c r="A19" s="41"/>
      <c r="B19" s="3"/>
      <c r="C19" s="13">
        <f t="shared" ref="C19" si="40">ROUND(((B18+B20)/2)*(A20-A18)*(1/27),0)</f>
        <v>25</v>
      </c>
      <c r="D19" s="30"/>
      <c r="E19" s="13">
        <f t="shared" ref="E19" si="41">ROUND(((D18+D20)/2)*(A20-A18)*(1/27),0)</f>
        <v>0</v>
      </c>
      <c r="F19" s="14"/>
      <c r="G19" s="9">
        <f t="shared" ref="G19" si="42">ROUND(((F18+F20)/2)*(A20-A18)*(1/27),0)</f>
        <v>0</v>
      </c>
      <c r="H19" s="15"/>
      <c r="I19" s="16">
        <f t="shared" ref="I19" si="43">ROUND(((H18+H20)/2)*(A20-A18)*(1/27),0)</f>
        <v>0</v>
      </c>
      <c r="J19" s="15"/>
      <c r="K19" s="16">
        <f t="shared" ref="K19" si="44">ROUND(((J18+J20)/2)*(A20-A18)*(1/27),0)</f>
        <v>64</v>
      </c>
      <c r="L19" s="15"/>
      <c r="M19" s="16">
        <f t="shared" ref="M19" si="45">ROUND(((L18+L20)/2)*(A20-A18)*(1/27),0)</f>
        <v>0</v>
      </c>
    </row>
    <row r="20" spans="1:13" x14ac:dyDescent="0.25">
      <c r="A20" s="85">
        <v>65300</v>
      </c>
      <c r="B20" s="3">
        <v>13</v>
      </c>
      <c r="C20" s="13"/>
      <c r="D20" s="30"/>
      <c r="E20" s="13"/>
      <c r="F20" s="14"/>
      <c r="G20" s="9"/>
      <c r="H20" s="15"/>
      <c r="I20" s="16"/>
      <c r="J20" s="15">
        <v>42</v>
      </c>
      <c r="K20" s="16"/>
      <c r="L20" s="15"/>
      <c r="M20" s="16"/>
    </row>
    <row r="21" spans="1:13" x14ac:dyDescent="0.25">
      <c r="A21" s="41"/>
      <c r="B21" s="3"/>
      <c r="C21" s="13">
        <f t="shared" ref="C21" si="46">ROUND(((B20+B22)/2)*(A22-A20)*(1/27),0)</f>
        <v>22</v>
      </c>
      <c r="D21" s="30"/>
      <c r="E21" s="13">
        <f t="shared" ref="E21" si="47">ROUND(((D20+D22)/2)*(A22-A20)*(1/27),0)</f>
        <v>0</v>
      </c>
      <c r="F21" s="14"/>
      <c r="G21" s="9">
        <f t="shared" ref="G21" si="48">ROUND(((F20+F22)/2)*(A22-A20)*(1/27),0)</f>
        <v>0</v>
      </c>
      <c r="H21" s="15"/>
      <c r="I21" s="16">
        <f t="shared" ref="I21" si="49">ROUND(((H20+H22)/2)*(A22-A20)*(1/27),0)</f>
        <v>0</v>
      </c>
      <c r="J21" s="15"/>
      <c r="K21" s="16">
        <f t="shared" ref="K21" si="50">ROUND(((J20+J22)/2)*(A22-A20)*(1/27),0)</f>
        <v>95</v>
      </c>
      <c r="L21" s="15"/>
      <c r="M21" s="16">
        <f t="shared" ref="M21" si="51">ROUND(((L20+L22)/2)*(A22-A20)*(1/27),0)</f>
        <v>0</v>
      </c>
    </row>
    <row r="22" spans="1:13" x14ac:dyDescent="0.25">
      <c r="A22" s="85">
        <v>65350</v>
      </c>
      <c r="B22" s="3">
        <v>11</v>
      </c>
      <c r="C22" s="13"/>
      <c r="D22" s="30"/>
      <c r="E22" s="13"/>
      <c r="F22" s="14"/>
      <c r="G22" s="9"/>
      <c r="H22" s="15"/>
      <c r="I22" s="16"/>
      <c r="J22" s="15">
        <v>61</v>
      </c>
      <c r="K22" s="16"/>
      <c r="L22" s="15"/>
      <c r="M22" s="16"/>
    </row>
    <row r="23" spans="1:13" x14ac:dyDescent="0.25">
      <c r="A23" s="41"/>
      <c r="B23" s="3"/>
      <c r="C23" s="13">
        <f t="shared" ref="C23" si="52">ROUND(((B22+B24)/2)*(A24-A22)*(1/27),0)</f>
        <v>30</v>
      </c>
      <c r="D23" s="30"/>
      <c r="E23" s="13">
        <f t="shared" ref="E23" si="53">ROUND(((D22+D24)/2)*(A24-A22)*(1/27),0)</f>
        <v>0</v>
      </c>
      <c r="F23" s="14"/>
      <c r="G23" s="9">
        <f t="shared" ref="G23" si="54">ROUND(((F22+F24)/2)*(A24-A22)*(1/27),0)</f>
        <v>0</v>
      </c>
      <c r="H23" s="15"/>
      <c r="I23" s="16">
        <f t="shared" ref="I23" si="55">ROUND(((H22+H24)/2)*(A24-A22)*(1/27),0)</f>
        <v>0</v>
      </c>
      <c r="J23" s="15"/>
      <c r="K23" s="16">
        <f t="shared" ref="K23" si="56">ROUND(((J22+J24)/2)*(A24-A22)*(1/27),0)</f>
        <v>105</v>
      </c>
      <c r="L23" s="15"/>
      <c r="M23" s="16">
        <f t="shared" ref="M23" si="57">ROUND(((L22+L24)/2)*(A24-A22)*(1/27),0)</f>
        <v>0</v>
      </c>
    </row>
    <row r="24" spans="1:13" x14ac:dyDescent="0.25">
      <c r="A24" s="85">
        <v>65400</v>
      </c>
      <c r="B24" s="3">
        <v>21</v>
      </c>
      <c r="C24" s="13"/>
      <c r="D24" s="30"/>
      <c r="E24" s="13"/>
      <c r="F24" s="14"/>
      <c r="G24" s="9"/>
      <c r="H24" s="15"/>
      <c r="I24" s="16"/>
      <c r="J24" s="15">
        <v>52</v>
      </c>
      <c r="K24" s="16"/>
      <c r="L24" s="15"/>
      <c r="M24" s="16"/>
    </row>
    <row r="25" spans="1:13" x14ac:dyDescent="0.25">
      <c r="A25" s="41"/>
      <c r="B25" s="3"/>
      <c r="C25" s="13">
        <f>ROUND(((B24+B26)/2)*(A26-A24)*(1/27),0)</f>
        <v>17</v>
      </c>
      <c r="D25" s="30"/>
      <c r="E25" s="13">
        <f t="shared" ref="E25" si="58">ROUND(((D24+D26)/2)*(A26-A24)*(1/27),0)</f>
        <v>0</v>
      </c>
      <c r="F25" s="14"/>
      <c r="G25" s="9">
        <f t="shared" ref="G25" si="59">ROUND(((F24+F26)/2)*(A26-A24)*(1/27),0)</f>
        <v>0</v>
      </c>
      <c r="H25" s="15"/>
      <c r="I25" s="16">
        <f t="shared" ref="I25" si="60">ROUND(((H24+H26)/2)*(A26-A24)*(1/27),0)</f>
        <v>0</v>
      </c>
      <c r="J25" s="15"/>
      <c r="K25" s="16">
        <f t="shared" ref="K25" si="61">ROUND(((J24+J26)/2)*(A26-A24)*(1/27),0)</f>
        <v>28</v>
      </c>
      <c r="L25" s="15"/>
      <c r="M25" s="16">
        <f t="shared" ref="M25" si="62">ROUND(((L24+L26)/2)*(A26-A24)*(1/27),0)</f>
        <v>0</v>
      </c>
    </row>
    <row r="26" spans="1:13" x14ac:dyDescent="0.25">
      <c r="A26" s="85">
        <v>65417</v>
      </c>
      <c r="B26" s="3">
        <v>32</v>
      </c>
      <c r="C26" s="13"/>
      <c r="D26" s="30"/>
      <c r="E26" s="13"/>
      <c r="F26" s="14"/>
      <c r="G26" s="9"/>
      <c r="H26" s="15"/>
      <c r="I26" s="16"/>
      <c r="J26" s="15">
        <v>36</v>
      </c>
      <c r="K26" s="16"/>
      <c r="L26" s="15"/>
      <c r="M26" s="16"/>
    </row>
    <row r="27" spans="1:13" x14ac:dyDescent="0.25">
      <c r="A27" s="41"/>
      <c r="B27" s="3"/>
      <c r="C27" s="13">
        <f t="shared" ref="C27" si="63">ROUND(((B26+B28)/2)*(A28-A26)*(1/27),0)</f>
        <v>31</v>
      </c>
      <c r="D27" s="30"/>
      <c r="E27" s="13">
        <f t="shared" ref="E27" si="64">ROUND(((D26+D28)/2)*(A28-A26)*(1/27),0)</f>
        <v>0</v>
      </c>
      <c r="F27" s="14"/>
      <c r="G27" s="9">
        <f t="shared" ref="G27" si="65">ROUND(((F26+F28)/2)*(A28-A26)*(1/27),0)</f>
        <v>0</v>
      </c>
      <c r="H27" s="15"/>
      <c r="I27" s="16">
        <f t="shared" ref="I27" si="66">ROUND(((H26+H28)/2)*(A28-A26)*(1/27),0)</f>
        <v>0</v>
      </c>
      <c r="J27" s="15"/>
      <c r="K27" s="16">
        <f t="shared" ref="K27" si="67">ROUND(((J26+J28)/2)*(A28-A26)*(1/27),0)</f>
        <v>59</v>
      </c>
      <c r="L27" s="15"/>
      <c r="M27" s="16">
        <f t="shared" ref="M27" si="68">ROUND(((L26+L28)/2)*(A28-A26)*(1/27),0)</f>
        <v>0</v>
      </c>
    </row>
    <row r="28" spans="1:13" x14ac:dyDescent="0.25">
      <c r="A28" s="85">
        <v>65450</v>
      </c>
      <c r="B28" s="3">
        <v>18</v>
      </c>
      <c r="C28" s="13"/>
      <c r="D28" s="30"/>
      <c r="E28" s="13"/>
      <c r="F28" s="14"/>
      <c r="G28" s="9"/>
      <c r="H28" s="15"/>
      <c r="I28" s="16"/>
      <c r="J28" s="15">
        <v>60</v>
      </c>
      <c r="K28" s="16"/>
      <c r="L28" s="15"/>
      <c r="M28" s="16"/>
    </row>
    <row r="29" spans="1:13" x14ac:dyDescent="0.25">
      <c r="A29" s="41"/>
      <c r="B29" s="3"/>
      <c r="C29" s="13">
        <f t="shared" ref="C29" si="69">ROUND(((B28+B30)/2)*(A30-A28)*(1/27),0)</f>
        <v>25</v>
      </c>
      <c r="D29" s="30"/>
      <c r="E29" s="13">
        <f t="shared" ref="E29" si="70">ROUND(((D28+D30)/2)*(A30-A28)*(1/27),0)</f>
        <v>0</v>
      </c>
      <c r="F29" s="14"/>
      <c r="G29" s="9">
        <f t="shared" ref="G29" si="71">ROUND(((F28+F30)/2)*(A30-A28)*(1/27),0)</f>
        <v>2</v>
      </c>
      <c r="H29" s="15"/>
      <c r="I29" s="16">
        <f t="shared" ref="I29" si="72">ROUND(((H28+H30)/2)*(A30-A28)*(1/27),0)</f>
        <v>0</v>
      </c>
      <c r="J29" s="15"/>
      <c r="K29" s="16">
        <f t="shared" ref="K29" si="73">ROUND(((J28+J30)/2)*(A30-A28)*(1/27),0)</f>
        <v>79</v>
      </c>
      <c r="L29" s="15"/>
      <c r="M29" s="16">
        <f t="shared" ref="M29" si="74">ROUND(((L28+L30)/2)*(A30-A28)*(1/27),0)</f>
        <v>0</v>
      </c>
    </row>
    <row r="30" spans="1:13" x14ac:dyDescent="0.25">
      <c r="A30" s="85">
        <v>65500</v>
      </c>
      <c r="B30" s="3">
        <v>9</v>
      </c>
      <c r="C30" s="13"/>
      <c r="D30" s="30"/>
      <c r="E30" s="13"/>
      <c r="F30" s="14">
        <v>2</v>
      </c>
      <c r="G30" s="9"/>
      <c r="H30" s="15"/>
      <c r="I30" s="16"/>
      <c r="J30" s="15">
        <v>25</v>
      </c>
      <c r="K30" s="16"/>
      <c r="L30" s="15"/>
      <c r="M30" s="16"/>
    </row>
    <row r="31" spans="1:13" x14ac:dyDescent="0.25">
      <c r="A31" s="41"/>
      <c r="B31" s="3"/>
      <c r="C31" s="13">
        <f t="shared" ref="C31" si="75">ROUND(((B30+B32)/2)*(A32-A30)*(1/27),0)</f>
        <v>17</v>
      </c>
      <c r="D31" s="30"/>
      <c r="E31" s="13">
        <f t="shared" ref="E31" si="76">ROUND(((D30+D32)/2)*(A32-A30)*(1/27),0)</f>
        <v>0</v>
      </c>
      <c r="F31" s="14"/>
      <c r="G31" s="9">
        <f t="shared" ref="G31" si="77">ROUND(((F30+F32)/2)*(A32-A30)*(1/27),0)</f>
        <v>6</v>
      </c>
      <c r="H31" s="15"/>
      <c r="I31" s="16">
        <f t="shared" ref="I31" si="78">ROUND(((H30+H32)/2)*(A32-A30)*(1/27),0)</f>
        <v>0</v>
      </c>
      <c r="J31" s="15"/>
      <c r="K31" s="16">
        <f t="shared" ref="K31" si="79">ROUND(((J30+J32)/2)*(A32-A30)*(1/27),0)</f>
        <v>28</v>
      </c>
      <c r="L31" s="15"/>
      <c r="M31" s="16">
        <f t="shared" ref="M31" si="80">ROUND(((L30+L32)/2)*(A32-A30)*(1/27),0)</f>
        <v>0</v>
      </c>
    </row>
    <row r="32" spans="1:13" x14ac:dyDescent="0.25">
      <c r="A32" s="85">
        <v>65550</v>
      </c>
      <c r="B32" s="3">
        <v>9</v>
      </c>
      <c r="C32" s="13"/>
      <c r="D32" s="30"/>
      <c r="E32" s="13"/>
      <c r="F32" s="14">
        <v>4</v>
      </c>
      <c r="G32" s="9"/>
      <c r="H32" s="15"/>
      <c r="I32" s="16"/>
      <c r="J32" s="15">
        <v>5</v>
      </c>
      <c r="K32" s="16"/>
      <c r="L32" s="15"/>
      <c r="M32" s="16"/>
    </row>
    <row r="33" spans="1:20" x14ac:dyDescent="0.25">
      <c r="A33" s="41"/>
      <c r="B33" s="3"/>
      <c r="C33" s="13">
        <f t="shared" ref="C33" si="81">ROUND(((B32+B34)/2)*(A34-A32)*(1/27),0)</f>
        <v>17</v>
      </c>
      <c r="D33" s="30"/>
      <c r="E33" s="13">
        <f t="shared" ref="E33" si="82">ROUND(((D32+D34)/2)*(A34-A32)*(1/27),0)</f>
        <v>0</v>
      </c>
      <c r="F33" s="14"/>
      <c r="G33" s="9">
        <f t="shared" ref="G33" si="83">ROUND(((F32+F34)/2)*(A34-A32)*(1/27),0)</f>
        <v>8</v>
      </c>
      <c r="H33" s="15"/>
      <c r="I33" s="16">
        <f t="shared" ref="I33" si="84">ROUND(((H32+H34)/2)*(A34-A32)*(1/27),0)</f>
        <v>0</v>
      </c>
      <c r="J33" s="15"/>
      <c r="K33" s="16">
        <f t="shared" ref="K33" si="85">ROUND(((J32+J34)/2)*(A34-A32)*(1/27),0)</f>
        <v>5</v>
      </c>
      <c r="L33" s="15"/>
      <c r="M33" s="16">
        <f t="shared" ref="M33" si="86">ROUND(((L32+L34)/2)*(A34-A32)*(1/27),0)</f>
        <v>0</v>
      </c>
    </row>
    <row r="34" spans="1:20" x14ac:dyDescent="0.25">
      <c r="A34" s="85">
        <v>65600</v>
      </c>
      <c r="B34" s="3">
        <v>9</v>
      </c>
      <c r="C34" s="13"/>
      <c r="D34" s="30"/>
      <c r="E34" s="13"/>
      <c r="F34" s="14">
        <v>5</v>
      </c>
      <c r="G34" s="9"/>
      <c r="H34" s="15"/>
      <c r="I34" s="16"/>
      <c r="J34" s="15"/>
      <c r="K34" s="16"/>
      <c r="L34" s="15"/>
      <c r="M34" s="16"/>
    </row>
    <row r="35" spans="1:20" x14ac:dyDescent="0.25">
      <c r="A35" s="41"/>
      <c r="B35" s="3"/>
      <c r="C35" s="13">
        <f t="shared" ref="C35" si="87">ROUND(((B34+B36)/2)*(A36-A34)*(1/27),0)</f>
        <v>14</v>
      </c>
      <c r="D35" s="30"/>
      <c r="E35" s="13">
        <f t="shared" ref="E35" si="88">ROUND(((D34+D36)/2)*(A36-A34)*(1/27),0)</f>
        <v>0</v>
      </c>
      <c r="F35" s="14"/>
      <c r="G35" s="9">
        <f t="shared" ref="G35" si="89">ROUND(((F34+F36)/2)*(A36-A34)*(1/27),0)</f>
        <v>7</v>
      </c>
      <c r="H35" s="15"/>
      <c r="I35" s="16">
        <f t="shared" ref="I35" si="90">ROUND(((H34+H36)/2)*(A36-A34)*(1/27),0)</f>
        <v>0</v>
      </c>
      <c r="J35" s="15"/>
      <c r="K35" s="16">
        <f t="shared" ref="K35" si="91">ROUND(((J34+J36)/2)*(A36-A34)*(1/27),0)</f>
        <v>0</v>
      </c>
      <c r="L35" s="15"/>
      <c r="M35" s="16">
        <f t="shared" ref="M35" si="92">ROUND(((L34+L36)/2)*(A36-A34)*(1/27),0)</f>
        <v>0</v>
      </c>
    </row>
    <row r="36" spans="1:20" ht="15.75" thickBot="1" x14ac:dyDescent="0.3">
      <c r="A36" s="85">
        <v>65650</v>
      </c>
      <c r="B36" s="3">
        <v>6</v>
      </c>
      <c r="C36" s="13"/>
      <c r="D36" s="30"/>
      <c r="E36" s="13"/>
      <c r="F36" s="14">
        <v>3</v>
      </c>
      <c r="G36" s="9"/>
      <c r="H36" s="15"/>
      <c r="I36" s="16"/>
      <c r="J36" s="15"/>
      <c r="K36" s="16"/>
      <c r="L36" s="15"/>
      <c r="M36" s="16"/>
    </row>
    <row r="37" spans="1:20" x14ac:dyDescent="0.25">
      <c r="A37" s="41"/>
      <c r="B37" s="3" t="s">
        <v>110</v>
      </c>
      <c r="C37" s="13">
        <f t="shared" ref="C37" si="93">ROUND(((B36+B38)/2)*(A38-A36)*(1/27),0)</f>
        <v>3</v>
      </c>
      <c r="D37" s="30"/>
      <c r="E37" s="13">
        <f t="shared" ref="E37" si="94">ROUND(((D36+D38)/2)*(A38-A36)*(1/27),0)</f>
        <v>0</v>
      </c>
      <c r="F37" s="14"/>
      <c r="G37" s="9">
        <f t="shared" ref="G37" si="95">ROUND(((F36+F38)/2)*(A38-A36)*(1/27),0)</f>
        <v>2</v>
      </c>
      <c r="H37" s="15"/>
      <c r="I37" s="16">
        <f t="shared" ref="I37" si="96">ROUND(((H36+H38)/2)*(A38-A36)*(1/27),0)</f>
        <v>0</v>
      </c>
      <c r="J37" s="15"/>
      <c r="K37" s="16">
        <f t="shared" ref="K37" si="97">ROUND(((J36+J38)/2)*(A38-A36)*(1/27),0)</f>
        <v>0</v>
      </c>
      <c r="L37" s="15"/>
      <c r="M37" s="16">
        <f t="shared" ref="M37" si="98">ROUND(((L36+L38)/2)*(A38-A36)*(1/27),0)</f>
        <v>0</v>
      </c>
      <c r="O37" s="163" t="s">
        <v>51</v>
      </c>
      <c r="P37" s="164"/>
      <c r="Q37" s="164"/>
      <c r="R37" s="164"/>
      <c r="S37" s="164"/>
      <c r="T37" s="165"/>
    </row>
    <row r="38" spans="1:20" x14ac:dyDescent="0.25">
      <c r="A38" s="41">
        <v>65677.31</v>
      </c>
      <c r="B38" s="3"/>
      <c r="C38" s="13"/>
      <c r="D38" s="30"/>
      <c r="E38" s="13"/>
      <c r="F38" s="14"/>
      <c r="G38" s="9"/>
      <c r="H38" s="15"/>
      <c r="I38" s="16"/>
      <c r="J38" s="15"/>
      <c r="K38" s="16"/>
      <c r="L38" s="15"/>
      <c r="M38" s="16"/>
      <c r="O38" s="43"/>
      <c r="P38" s="1"/>
      <c r="Q38" s="1"/>
      <c r="R38" s="1"/>
      <c r="S38" s="1"/>
      <c r="T38" s="25"/>
    </row>
    <row r="39" spans="1:20" ht="15.75" thickBot="1" x14ac:dyDescent="0.3">
      <c r="A39" s="53"/>
      <c r="O39" s="44" t="s">
        <v>6</v>
      </c>
      <c r="P39" s="48" t="s">
        <v>14</v>
      </c>
      <c r="Q39" s="48" t="s">
        <v>7</v>
      </c>
      <c r="R39" s="48" t="s">
        <v>10</v>
      </c>
      <c r="S39" s="48" t="s">
        <v>11</v>
      </c>
      <c r="T39" s="49" t="s">
        <v>12</v>
      </c>
    </row>
    <row r="40" spans="1:20" ht="15.75" thickTop="1" x14ac:dyDescent="0.25">
      <c r="A40" s="53"/>
      <c r="B40" s="50" t="s">
        <v>21</v>
      </c>
      <c r="C40" s="101">
        <f>SUM(C4:C38)</f>
        <v>352</v>
      </c>
      <c r="E40" s="101">
        <f>SUM(E4:E38)</f>
        <v>0</v>
      </c>
      <c r="G40" s="101">
        <f>SUM(G4:G38)</f>
        <v>26</v>
      </c>
      <c r="I40" s="101">
        <f>SUM(I4:I38)</f>
        <v>0</v>
      </c>
      <c r="K40" s="101">
        <f>SUM(K4:K38)</f>
        <v>616</v>
      </c>
      <c r="M40" s="101">
        <f>SUM(M4:M38)</f>
        <v>0</v>
      </c>
      <c r="O40" s="43"/>
      <c r="P40" s="1"/>
      <c r="Q40" s="1"/>
      <c r="R40" s="1"/>
      <c r="S40" s="1"/>
      <c r="T40" s="25"/>
    </row>
    <row r="41" spans="1:20" ht="15.75" thickBot="1" x14ac:dyDescent="0.3">
      <c r="A41" s="53"/>
      <c r="O41" s="84">
        <f>SUM(C5:C37)</f>
        <v>352</v>
      </c>
      <c r="P41" s="55">
        <f>SUM(E5:E37)</f>
        <v>0</v>
      </c>
      <c r="Q41" s="55">
        <f>SUM(G5:G37)</f>
        <v>26</v>
      </c>
      <c r="R41" s="55">
        <f>SUM(I5:I37)</f>
        <v>0</v>
      </c>
      <c r="S41" s="55">
        <f>SUM(K5:K37)</f>
        <v>616</v>
      </c>
      <c r="T41" s="56">
        <f>SUM(M5:M37)</f>
        <v>0</v>
      </c>
    </row>
    <row r="42" spans="1:20" ht="15.75" thickBot="1" x14ac:dyDescent="0.3">
      <c r="A42" s="53"/>
    </row>
    <row r="43" spans="1:20" x14ac:dyDescent="0.25">
      <c r="A43" s="53"/>
      <c r="B43" s="86" t="s">
        <v>3</v>
      </c>
      <c r="C43" s="87">
        <f>SUM(C5:C37,E5:E37,I5:I37,K5:K37)</f>
        <v>968</v>
      </c>
      <c r="D43" s="88"/>
      <c r="E43" s="89">
        <f>SUM(G5:G37)</f>
        <v>26</v>
      </c>
      <c r="O43" s="92">
        <f>O41+S41</f>
        <v>968</v>
      </c>
    </row>
    <row r="44" spans="1:20" ht="15.75" thickBot="1" x14ac:dyDescent="0.3">
      <c r="A44" s="53"/>
      <c r="B44" s="90" t="s">
        <v>4</v>
      </c>
      <c r="C44" s="186">
        <f>C43-E43</f>
        <v>942</v>
      </c>
      <c r="D44" s="187"/>
      <c r="E44" s="188"/>
    </row>
    <row r="45" spans="1:20" x14ac:dyDescent="0.25">
      <c r="A45" s="53"/>
    </row>
    <row r="46" spans="1:20" x14ac:dyDescent="0.25">
      <c r="A46" s="53"/>
    </row>
    <row r="47" spans="1:20" x14ac:dyDescent="0.25">
      <c r="A47" s="53"/>
    </row>
    <row r="48" spans="1:20" x14ac:dyDescent="0.25">
      <c r="A48" s="53"/>
    </row>
  </sheetData>
  <mergeCells count="9">
    <mergeCell ref="C44:E44"/>
    <mergeCell ref="O37:T37"/>
    <mergeCell ref="A1:M1"/>
    <mergeCell ref="B2:C2"/>
    <mergeCell ref="D2:E2"/>
    <mergeCell ref="F2:G2"/>
    <mergeCell ref="H2:I2"/>
    <mergeCell ref="J2:K2"/>
    <mergeCell ref="L2:M2"/>
  </mergeCells>
  <pageMargins left="0.7" right="0.7" top="0.75" bottom="0.75" header="0.3" footer="0.3"/>
  <pageSetup paperSize="3" scale="86" fitToHeight="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Q128"/>
  <sheetViews>
    <sheetView workbookViewId="0">
      <pane ySplit="3" topLeftCell="A39" activePane="bottomLeft" state="frozen"/>
      <selection pane="bottomLeft" activeCell="C122" sqref="C122"/>
    </sheetView>
  </sheetViews>
  <sheetFormatPr defaultRowHeight="15" x14ac:dyDescent="0.25"/>
  <cols>
    <col min="1" max="2" width="12" customWidth="1"/>
    <col min="3" max="3" width="14" customWidth="1"/>
    <col min="4" max="4" width="12" customWidth="1"/>
    <col min="5" max="5" width="14" customWidth="1"/>
    <col min="6" max="6" width="12" customWidth="1"/>
    <col min="7" max="7" width="14" customWidth="1"/>
    <col min="8" max="8" width="12" customWidth="1"/>
    <col min="9" max="9" width="14" customWidth="1"/>
    <col min="10" max="10" width="12" customWidth="1"/>
    <col min="11" max="11" width="14" customWidth="1"/>
  </cols>
  <sheetData>
    <row r="1" spans="1:11" ht="19.5" thickBot="1" x14ac:dyDescent="0.35">
      <c r="A1" s="172" t="s">
        <v>20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</row>
    <row r="2" spans="1:11" x14ac:dyDescent="0.25">
      <c r="A2" s="39"/>
      <c r="B2" s="174" t="s">
        <v>6</v>
      </c>
      <c r="C2" s="175"/>
      <c r="D2" s="176" t="s">
        <v>7</v>
      </c>
      <c r="E2" s="177"/>
      <c r="F2" s="181" t="s">
        <v>92</v>
      </c>
      <c r="G2" s="181"/>
      <c r="H2" s="181" t="s">
        <v>93</v>
      </c>
      <c r="I2" s="181"/>
      <c r="J2" s="181" t="s">
        <v>13</v>
      </c>
      <c r="K2" s="181"/>
    </row>
    <row r="3" spans="1:11" x14ac:dyDescent="0.25">
      <c r="A3" s="40" t="s">
        <v>0</v>
      </c>
      <c r="B3" s="26" t="s">
        <v>1</v>
      </c>
      <c r="C3" s="31" t="s">
        <v>2</v>
      </c>
      <c r="D3" s="27" t="s">
        <v>1</v>
      </c>
      <c r="E3" s="32" t="s">
        <v>2</v>
      </c>
      <c r="F3" s="33" t="s">
        <v>1</v>
      </c>
      <c r="G3" s="34" t="s">
        <v>2</v>
      </c>
      <c r="H3" s="33" t="s">
        <v>1</v>
      </c>
      <c r="I3" s="34" t="s">
        <v>2</v>
      </c>
      <c r="J3" s="33" t="s">
        <v>1</v>
      </c>
      <c r="K3" s="34" t="s">
        <v>2</v>
      </c>
    </row>
    <row r="4" spans="1:11" x14ac:dyDescent="0.25">
      <c r="A4" s="137">
        <v>151524.98000000001</v>
      </c>
      <c r="B4" s="138">
        <v>5</v>
      </c>
      <c r="C4" s="139"/>
      <c r="D4" s="72"/>
      <c r="E4" s="74"/>
      <c r="F4" s="75"/>
      <c r="G4" s="76"/>
      <c r="H4" s="75">
        <v>8</v>
      </c>
      <c r="I4" s="76"/>
      <c r="J4" s="75"/>
      <c r="K4" s="76"/>
    </row>
    <row r="5" spans="1:11" x14ac:dyDescent="0.25">
      <c r="A5" s="94"/>
      <c r="B5" s="3"/>
      <c r="C5" s="63">
        <f t="shared" ref="C5" si="0">ROUND(((B4+B6)/2)*(A6-A4)*(1/27),0)</f>
        <v>5</v>
      </c>
      <c r="D5" s="14"/>
      <c r="E5" s="9">
        <f>ROUND(((D4+D6)/2)*(A6-A4)*(1/27),0)</f>
        <v>0</v>
      </c>
      <c r="F5" s="15"/>
      <c r="G5" s="16">
        <f>ROUND(((F4+F6)/2)*(A6-A4)*(1/27),0)</f>
        <v>0</v>
      </c>
      <c r="H5" s="15"/>
      <c r="I5" s="16">
        <f>ROUND(((H4+H6)/2)*(A6-A4)*(1/27),0)</f>
        <v>7</v>
      </c>
      <c r="J5" s="15"/>
      <c r="K5" s="16">
        <f>ROUND(((J4+J6)/2)*(A6-A4)*(1/27),0)</f>
        <v>0</v>
      </c>
    </row>
    <row r="6" spans="1:11" x14ac:dyDescent="0.25">
      <c r="A6" s="94">
        <v>151550</v>
      </c>
      <c r="B6" s="3">
        <v>5</v>
      </c>
      <c r="C6" s="63"/>
      <c r="D6" s="14"/>
      <c r="E6" s="9"/>
      <c r="F6" s="15"/>
      <c r="G6" s="16"/>
      <c r="H6" s="15">
        <v>8</v>
      </c>
      <c r="I6" s="16"/>
      <c r="J6" s="15"/>
      <c r="K6" s="16"/>
    </row>
    <row r="7" spans="1:11" x14ac:dyDescent="0.25">
      <c r="A7" s="94"/>
      <c r="B7" s="3"/>
      <c r="C7" s="63">
        <f t="shared" ref="C7" si="1">ROUND(((B6+B8)/2)*(A8-A6)*(1/27),0)</f>
        <v>8</v>
      </c>
      <c r="D7" s="14"/>
      <c r="E7" s="9">
        <f>ROUND(((D6+D8)/2)*(A8-A6)*(1/27),0)</f>
        <v>6</v>
      </c>
      <c r="F7" s="15"/>
      <c r="G7" s="16">
        <f>ROUND(((F6+F8)/2)*(A8-A6)*(1/27),0)</f>
        <v>3</v>
      </c>
      <c r="H7" s="15"/>
      <c r="I7" s="16">
        <f>ROUND(((H6+H8)/2)*(A8-A6)*(1/27),0)</f>
        <v>16</v>
      </c>
      <c r="J7" s="15"/>
      <c r="K7" s="16">
        <f>ROUND(((J6+J8)/2)*(A8-A6)*(1/27),0)</f>
        <v>0</v>
      </c>
    </row>
    <row r="8" spans="1:11" x14ac:dyDescent="0.25">
      <c r="A8" s="93">
        <v>151600</v>
      </c>
      <c r="B8" s="3">
        <v>4</v>
      </c>
      <c r="C8" s="63"/>
      <c r="D8" s="14">
        <v>7</v>
      </c>
      <c r="E8" s="9"/>
      <c r="F8" s="15">
        <v>3</v>
      </c>
      <c r="G8" s="16"/>
      <c r="H8" s="15">
        <v>9</v>
      </c>
      <c r="I8" s="16"/>
      <c r="J8" s="15"/>
      <c r="K8" s="16"/>
    </row>
    <row r="9" spans="1:11" x14ac:dyDescent="0.25">
      <c r="A9" s="94"/>
      <c r="B9" s="3"/>
      <c r="C9" s="63">
        <f t="shared" ref="C9" si="2">ROUND(((B8+B10)/2)*(A10-A8)*(1/27),0)</f>
        <v>6</v>
      </c>
      <c r="D9" s="14"/>
      <c r="E9" s="9">
        <f>ROUND(((D8+D10)/2)*(A10-A8)*(1/27),0)</f>
        <v>13</v>
      </c>
      <c r="F9" s="15"/>
      <c r="G9" s="16">
        <f>ROUND(((F8+F10)/2)*(A10-A8)*(1/27),0)</f>
        <v>6</v>
      </c>
      <c r="H9" s="15"/>
      <c r="I9" s="16">
        <f>ROUND(((H8+H10)/2)*(A10-A8)*(1/27),0)</f>
        <v>18</v>
      </c>
      <c r="J9" s="15"/>
      <c r="K9" s="16">
        <f>ROUND(((J8+J10)/2)*(A10-A8)*(1/27),0)</f>
        <v>0</v>
      </c>
    </row>
    <row r="10" spans="1:11" x14ac:dyDescent="0.25">
      <c r="A10" s="93">
        <v>151650</v>
      </c>
      <c r="B10" s="3">
        <v>3</v>
      </c>
      <c r="C10" s="63"/>
      <c r="D10" s="14">
        <v>7</v>
      </c>
      <c r="E10" s="9"/>
      <c r="F10" s="15">
        <v>4</v>
      </c>
      <c r="G10" s="16"/>
      <c r="H10" s="15">
        <v>10</v>
      </c>
      <c r="I10" s="16"/>
      <c r="J10" s="15"/>
      <c r="K10" s="16"/>
    </row>
    <row r="11" spans="1:11" x14ac:dyDescent="0.25">
      <c r="A11" s="94"/>
      <c r="B11" s="3"/>
      <c r="C11" s="63">
        <f t="shared" ref="C11" si="3">ROUND(((B10+B12)/2)*(A12-A10)*(1/27),0)</f>
        <v>5</v>
      </c>
      <c r="D11" s="14"/>
      <c r="E11" s="9">
        <f>ROUND(((D10+D12)/2)*(A12-A10)*(1/27),0)</f>
        <v>18</v>
      </c>
      <c r="F11" s="15"/>
      <c r="G11" s="16">
        <f>ROUND(((F10+F12)/2)*(A12-A10)*(1/27),0)</f>
        <v>7</v>
      </c>
      <c r="H11" s="15"/>
      <c r="I11" s="16">
        <f>ROUND(((H10+H12)/2)*(A12-A10)*(1/27),0)</f>
        <v>19</v>
      </c>
      <c r="J11" s="15"/>
      <c r="K11" s="16">
        <f>ROUND(((J10+J12)/2)*(A12-A10)*(1/27),0)</f>
        <v>0</v>
      </c>
    </row>
    <row r="12" spans="1:11" x14ac:dyDescent="0.25">
      <c r="A12" s="93">
        <v>151700</v>
      </c>
      <c r="B12" s="3">
        <v>2</v>
      </c>
      <c r="C12" s="63"/>
      <c r="D12" s="14">
        <v>12</v>
      </c>
      <c r="E12" s="9"/>
      <c r="F12" s="15">
        <v>4</v>
      </c>
      <c r="G12" s="16">
        <v>2</v>
      </c>
      <c r="H12" s="15">
        <v>11</v>
      </c>
      <c r="I12" s="16"/>
      <c r="J12" s="15"/>
      <c r="K12" s="16"/>
    </row>
    <row r="13" spans="1:11" x14ac:dyDescent="0.25">
      <c r="A13" s="94"/>
      <c r="B13" s="3"/>
      <c r="C13" s="63">
        <f t="shared" ref="C13" si="4">ROUND(((B12+B14)/2)*(A14-A12)*(1/27),0)</f>
        <v>3</v>
      </c>
      <c r="D13" s="14"/>
      <c r="E13" s="9">
        <f>ROUND(((D12+D14)/2)*(A14-A12)*(1/27),0)</f>
        <v>41</v>
      </c>
      <c r="F13" s="15"/>
      <c r="G13" s="16">
        <f>ROUND(((F12+F14)/2)*(A14-A12)*(1/27),0)</f>
        <v>9</v>
      </c>
      <c r="H13" s="15"/>
      <c r="I13" s="16">
        <f>ROUND(((H12+H14)/2)*(A14-A12)*(1/27),0)</f>
        <v>23</v>
      </c>
      <c r="J13" s="15"/>
      <c r="K13" s="16">
        <f>ROUND(((J12+J14)/2)*(A14-A12)*(1/27),0)</f>
        <v>0</v>
      </c>
    </row>
    <row r="14" spans="1:11" x14ac:dyDescent="0.25">
      <c r="A14" s="93">
        <v>151750</v>
      </c>
      <c r="B14" s="3">
        <v>1</v>
      </c>
      <c r="C14" s="63"/>
      <c r="D14" s="14">
        <v>32</v>
      </c>
      <c r="E14" s="9"/>
      <c r="F14" s="15">
        <v>6</v>
      </c>
      <c r="G14" s="16"/>
      <c r="H14" s="15">
        <v>14</v>
      </c>
      <c r="I14" s="16"/>
      <c r="J14" s="15"/>
      <c r="K14" s="16"/>
    </row>
    <row r="15" spans="1:11" x14ac:dyDescent="0.25">
      <c r="A15" s="94"/>
      <c r="B15" s="3"/>
      <c r="C15" s="63">
        <f t="shared" ref="C15" si="5">ROUND(((B14+B16)/2)*(A16-A14)*(1/27),0)</f>
        <v>1</v>
      </c>
      <c r="D15" s="14"/>
      <c r="E15" s="9">
        <f>ROUND(((D14+D16)/2)*(A16-A14)*(1/27),0)</f>
        <v>76</v>
      </c>
      <c r="F15" s="15"/>
      <c r="G15" s="16">
        <f>ROUND(((F14+F16)/2)*(A16-A14)*(1/27),0)</f>
        <v>12</v>
      </c>
      <c r="H15" s="15"/>
      <c r="I15" s="16">
        <f>ROUND(((H14+H16)/2)*(A16-A14)*(1/27),0)</f>
        <v>29</v>
      </c>
      <c r="J15" s="15"/>
      <c r="K15" s="16">
        <f>ROUND(((J14+J16)/2)*(A16-A14)*(1/27),0)</f>
        <v>0</v>
      </c>
    </row>
    <row r="16" spans="1:11" x14ac:dyDescent="0.25">
      <c r="A16" s="93">
        <v>151800</v>
      </c>
      <c r="B16" s="3">
        <v>0</v>
      </c>
      <c r="C16" s="63"/>
      <c r="D16" s="3">
        <v>50</v>
      </c>
      <c r="E16" s="9"/>
      <c r="F16" s="15">
        <v>7</v>
      </c>
      <c r="G16" s="16"/>
      <c r="H16" s="15">
        <v>17</v>
      </c>
      <c r="I16" s="16"/>
      <c r="J16" s="15"/>
      <c r="K16" s="16"/>
    </row>
    <row r="17" spans="1:17" x14ac:dyDescent="0.25">
      <c r="A17" s="94"/>
      <c r="B17" s="3"/>
      <c r="C17" s="63">
        <f t="shared" ref="C17" si="6">ROUND(((B16+B18)/2)*(A18-A16)*(1/27),0)</f>
        <v>0</v>
      </c>
      <c r="D17" s="14"/>
      <c r="E17" s="9">
        <f>ROUND(((D16+D18)/2)*(A18-A16)*(1/27),0)</f>
        <v>119</v>
      </c>
      <c r="F17" s="15"/>
      <c r="G17" s="16">
        <f>ROUND(((F16+F18)/2)*(A18-A16)*(1/27),0)</f>
        <v>15</v>
      </c>
      <c r="H17" s="15"/>
      <c r="I17" s="16">
        <f>ROUND(((H16+H18)/2)*(A18-A16)*(1/27),0)</f>
        <v>35</v>
      </c>
      <c r="J17" s="15"/>
      <c r="K17" s="16">
        <f>ROUND(((J16+J18)/2)*(A18-A16)*(1/27),0)</f>
        <v>0</v>
      </c>
    </row>
    <row r="18" spans="1:17" x14ac:dyDescent="0.25">
      <c r="A18" s="93">
        <v>151850</v>
      </c>
      <c r="B18" s="3">
        <v>0</v>
      </c>
      <c r="C18" s="63"/>
      <c r="D18" s="14">
        <v>78</v>
      </c>
      <c r="E18" s="9"/>
      <c r="F18" s="15">
        <v>9</v>
      </c>
      <c r="G18" s="16"/>
      <c r="H18" s="15">
        <v>21</v>
      </c>
      <c r="I18" s="16"/>
      <c r="J18" s="15"/>
      <c r="K18" s="16"/>
    </row>
    <row r="19" spans="1:17" x14ac:dyDescent="0.25">
      <c r="A19" s="94"/>
      <c r="B19" s="3"/>
      <c r="C19" s="63">
        <f t="shared" ref="C19" si="7">ROUND(((B18+B20)/2)*(A20-A18)*(1/27),0)</f>
        <v>0</v>
      </c>
      <c r="D19" s="14"/>
      <c r="E19" s="9">
        <f>ROUND(((D18+D20)/2)*(A20-A18)*(1/27),0)</f>
        <v>172</v>
      </c>
      <c r="F19" s="15"/>
      <c r="G19" s="16">
        <f>ROUND(((F18+F20)/2)*(A20-A18)*(1/27),0)</f>
        <v>19</v>
      </c>
      <c r="H19" s="15"/>
      <c r="I19" s="16">
        <f>ROUND(((H18+H20)/2)*(A20-A18)*(1/27),0)</f>
        <v>40</v>
      </c>
      <c r="J19" s="15"/>
      <c r="K19" s="16">
        <f>ROUND(((J18+J20)/2)*(A20-A18)*(1/27),0)</f>
        <v>0</v>
      </c>
    </row>
    <row r="20" spans="1:17" x14ac:dyDescent="0.25">
      <c r="A20" s="93">
        <v>151900</v>
      </c>
      <c r="B20" s="3">
        <v>0</v>
      </c>
      <c r="C20" s="63"/>
      <c r="D20" s="14">
        <v>108</v>
      </c>
      <c r="E20" s="9"/>
      <c r="F20" s="15">
        <v>11</v>
      </c>
      <c r="G20" s="16"/>
      <c r="H20" s="15">
        <v>22</v>
      </c>
      <c r="I20" s="16"/>
      <c r="J20" s="15"/>
      <c r="K20" s="16"/>
    </row>
    <row r="21" spans="1:17" x14ac:dyDescent="0.25">
      <c r="A21" s="94"/>
      <c r="B21" s="3"/>
      <c r="C21" s="63">
        <f t="shared" ref="C21" si="8">ROUND(((B20+B22)/2)*(A22-A20)*(1/27),0)</f>
        <v>0</v>
      </c>
      <c r="D21" s="14"/>
      <c r="E21" s="9">
        <f>ROUND(((D20+D22)/2)*(A22-A20)*(1/27),0)</f>
        <v>219</v>
      </c>
      <c r="F21" s="15"/>
      <c r="G21" s="16">
        <f>ROUND(((F20+F22)/2)*(A22-A20)*(1/27),0)</f>
        <v>21</v>
      </c>
      <c r="H21" s="15"/>
      <c r="I21" s="16">
        <f>ROUND(((H20+H22)/2)*(A22-A20)*(1/27),0)</f>
        <v>41</v>
      </c>
      <c r="J21" s="15"/>
      <c r="K21" s="16">
        <f>ROUND(((J20+J22)/2)*(A22-A20)*(1/27),0)</f>
        <v>0</v>
      </c>
    </row>
    <row r="22" spans="1:17" x14ac:dyDescent="0.25">
      <c r="A22" s="93">
        <v>151950</v>
      </c>
      <c r="B22" s="3">
        <v>0</v>
      </c>
      <c r="C22" s="63"/>
      <c r="D22" s="14">
        <v>128</v>
      </c>
      <c r="E22" s="9"/>
      <c r="F22" s="15">
        <v>12</v>
      </c>
      <c r="G22" s="16"/>
      <c r="H22" s="15">
        <v>22</v>
      </c>
      <c r="I22" s="16"/>
      <c r="J22" s="15"/>
      <c r="K22" s="16"/>
    </row>
    <row r="23" spans="1:17" x14ac:dyDescent="0.25">
      <c r="A23" s="94"/>
      <c r="B23" s="3"/>
      <c r="C23" s="63">
        <f t="shared" ref="C23" si="9">ROUND(((B22+B24)/2)*(A24-A22)*(1/27),0)</f>
        <v>0</v>
      </c>
      <c r="D23" s="14"/>
      <c r="E23" s="9">
        <f>ROUND(((D22+D24)/2)*(A24-A22)*(1/27),0)</f>
        <v>261</v>
      </c>
      <c r="F23" s="15"/>
      <c r="G23" s="16">
        <f>ROUND(((F22+F24)/2)*(A24-A22)*(1/27),0)</f>
        <v>24</v>
      </c>
      <c r="H23" s="15"/>
      <c r="I23" s="16">
        <f>ROUND(((H22+H24)/2)*(A24-A22)*(1/27),0)</f>
        <v>41</v>
      </c>
      <c r="J23" s="15"/>
      <c r="K23" s="16">
        <f>ROUND(((J22+J24)/2)*(A24-A22)*(1/27),0)</f>
        <v>0</v>
      </c>
    </row>
    <row r="24" spans="1:17" x14ac:dyDescent="0.25">
      <c r="A24" s="93">
        <v>152000</v>
      </c>
      <c r="B24" s="3">
        <v>0</v>
      </c>
      <c r="C24" s="63"/>
      <c r="D24" s="14">
        <v>154</v>
      </c>
      <c r="E24" s="9"/>
      <c r="F24" s="15">
        <v>14</v>
      </c>
      <c r="G24" s="16"/>
      <c r="H24" s="15">
        <v>22</v>
      </c>
      <c r="I24" s="16"/>
      <c r="J24" s="15"/>
      <c r="K24" s="16"/>
    </row>
    <row r="25" spans="1:17" x14ac:dyDescent="0.25">
      <c r="A25" s="94"/>
      <c r="B25" s="3"/>
      <c r="C25" s="63">
        <f t="shared" ref="C25" si="10">ROUND(((B24+B26)/2)*(A26-A24)*(1/27),0)</f>
        <v>0</v>
      </c>
      <c r="D25" s="14"/>
      <c r="E25" s="9">
        <f>ROUND(((D24+D26)/2)*(A26-A24)*(1/27),0)</f>
        <v>311</v>
      </c>
      <c r="F25" s="15"/>
      <c r="G25" s="16">
        <f>ROUND(((F24+F26)/2)*(A26-A24)*(1/27),0)</f>
        <v>27</v>
      </c>
      <c r="H25" s="15"/>
      <c r="I25" s="16">
        <f>ROUND(((H24+H26)/2)*(A26-A24)*(1/27),0)</f>
        <v>42</v>
      </c>
      <c r="J25" s="15"/>
      <c r="K25" s="16">
        <f>ROUND(((J24+J26)/2)*(A26-A24)*(1/27),0)</f>
        <v>0</v>
      </c>
    </row>
    <row r="26" spans="1:17" x14ac:dyDescent="0.25">
      <c r="A26" s="93">
        <v>152050</v>
      </c>
      <c r="B26" s="3">
        <v>0</v>
      </c>
      <c r="C26" s="63"/>
      <c r="D26" s="14">
        <v>182</v>
      </c>
      <c r="E26" s="9"/>
      <c r="F26" s="15">
        <v>15</v>
      </c>
      <c r="G26" s="16"/>
      <c r="H26" s="15">
        <v>23</v>
      </c>
      <c r="I26" s="16"/>
      <c r="J26" s="15"/>
      <c r="K26" s="16"/>
    </row>
    <row r="27" spans="1:17" x14ac:dyDescent="0.25">
      <c r="A27" s="94"/>
      <c r="B27" s="3"/>
      <c r="C27" s="63">
        <f t="shared" ref="C27" si="11">ROUND(((B26+B28)/2)*(A28-A26)*(1/27),0)</f>
        <v>0</v>
      </c>
      <c r="D27" s="14"/>
      <c r="E27" s="9">
        <f>ROUND(((D26+D28)/2)*(A28-A26)*(1/27),0)</f>
        <v>364</v>
      </c>
      <c r="F27" s="15"/>
      <c r="G27" s="16">
        <f>ROUND(((F26+F28)/2)*(A28-A26)*(1/27),0)</f>
        <v>28</v>
      </c>
      <c r="H27" s="15"/>
      <c r="I27" s="16">
        <f>ROUND(((H26+H28)/2)*(A28-A26)*(1/27),0)</f>
        <v>43</v>
      </c>
      <c r="J27" s="15"/>
      <c r="K27" s="16">
        <f>ROUND(((J26+J28)/2)*(A28-A26)*(1/27),0)</f>
        <v>0</v>
      </c>
    </row>
    <row r="28" spans="1:17" ht="15.75" thickBot="1" x14ac:dyDescent="0.3">
      <c r="A28" s="93">
        <v>152100</v>
      </c>
      <c r="B28" s="3">
        <v>0</v>
      </c>
      <c r="C28" s="63"/>
      <c r="D28" s="14">
        <v>211</v>
      </c>
      <c r="E28" s="9"/>
      <c r="F28" s="15">
        <v>15</v>
      </c>
      <c r="G28" s="16"/>
      <c r="H28" s="15">
        <v>23</v>
      </c>
      <c r="I28" s="16"/>
      <c r="J28" s="15"/>
      <c r="K28" s="16"/>
    </row>
    <row r="29" spans="1:17" x14ac:dyDescent="0.25">
      <c r="A29" s="94"/>
      <c r="B29" s="3"/>
      <c r="C29" s="63">
        <f t="shared" ref="C29" si="12">ROUND(((B28+B30)/2)*(A30-A28)*(1/27),0)</f>
        <v>0</v>
      </c>
      <c r="D29" s="14"/>
      <c r="E29" s="9">
        <f>ROUND(((D28+D30)/2)*(A30-A28)*(1/27),0)</f>
        <v>418</v>
      </c>
      <c r="F29" s="15"/>
      <c r="G29" s="16">
        <f>ROUND(((F28+F30)/2)*(A30-A28)*(1/27),0)</f>
        <v>28</v>
      </c>
      <c r="H29" s="15"/>
      <c r="I29" s="16">
        <f>ROUND(((H28+H30)/2)*(A30-A28)*(1/27),0)</f>
        <v>43</v>
      </c>
      <c r="J29" s="15"/>
      <c r="K29" s="16">
        <f>ROUND(((J28+J30)/2)*(A30-A28)*(1/27),0)</f>
        <v>0</v>
      </c>
      <c r="M29" s="163" t="s">
        <v>94</v>
      </c>
      <c r="N29" s="164"/>
      <c r="O29" s="164"/>
      <c r="P29" s="164"/>
      <c r="Q29" s="165"/>
    </row>
    <row r="30" spans="1:17" x14ac:dyDescent="0.25">
      <c r="A30" s="93">
        <v>152150</v>
      </c>
      <c r="B30" s="3">
        <v>0</v>
      </c>
      <c r="C30" s="63"/>
      <c r="D30" s="14">
        <v>240</v>
      </c>
      <c r="E30" s="9"/>
      <c r="F30" s="15">
        <v>15</v>
      </c>
      <c r="G30" s="16"/>
      <c r="H30" s="15">
        <v>23</v>
      </c>
      <c r="I30" s="16"/>
      <c r="J30" s="15"/>
      <c r="K30" s="16"/>
      <c r="M30" s="195" t="s">
        <v>91</v>
      </c>
      <c r="N30" s="196"/>
      <c r="O30" s="196"/>
      <c r="P30" s="196"/>
      <c r="Q30" s="197"/>
    </row>
    <row r="31" spans="1:17" x14ac:dyDescent="0.25">
      <c r="A31" s="94"/>
      <c r="B31" s="3"/>
      <c r="C31" s="63">
        <f t="shared" ref="C31" si="13">ROUND(((B30+B32)/2)*(A32-A30)*(1/27),0)</f>
        <v>0</v>
      </c>
      <c r="D31" s="14"/>
      <c r="E31" s="9">
        <f>ROUND(((D30+D32)/2)*(A32-A30)*(1/27),0)</f>
        <v>471</v>
      </c>
      <c r="F31" s="15"/>
      <c r="G31" s="16">
        <f>ROUND(((F30+F32)/2)*(A32-A30)*(1/27),0)</f>
        <v>28</v>
      </c>
      <c r="H31" s="15"/>
      <c r="I31" s="16">
        <f>ROUND(((H30+H32)/2)*(A32-A30)*(1/27),0)</f>
        <v>43</v>
      </c>
      <c r="J31" s="15"/>
      <c r="K31" s="16">
        <f>ROUND(((J30+J32)/2)*(A32-A30)*(1/27),0)</f>
        <v>0</v>
      </c>
      <c r="M31" s="24"/>
      <c r="N31" s="1"/>
      <c r="O31" s="1"/>
      <c r="P31" s="1"/>
      <c r="Q31" s="25"/>
    </row>
    <row r="32" spans="1:17" ht="15.75" thickBot="1" x14ac:dyDescent="0.3">
      <c r="A32" s="93">
        <v>152200</v>
      </c>
      <c r="B32" s="3">
        <v>0</v>
      </c>
      <c r="C32" s="63"/>
      <c r="D32" s="14">
        <v>269</v>
      </c>
      <c r="E32" s="9"/>
      <c r="F32" s="15">
        <v>15</v>
      </c>
      <c r="G32" s="16"/>
      <c r="H32" s="15">
        <v>23</v>
      </c>
      <c r="I32" s="16"/>
      <c r="J32" s="15"/>
      <c r="K32" s="16"/>
      <c r="M32" s="47" t="s">
        <v>6</v>
      </c>
      <c r="N32" s="48" t="s">
        <v>7</v>
      </c>
      <c r="O32" s="48" t="s">
        <v>95</v>
      </c>
      <c r="P32" s="48" t="s">
        <v>96</v>
      </c>
      <c r="Q32" s="49" t="s">
        <v>12</v>
      </c>
    </row>
    <row r="33" spans="1:17" ht="15.75" thickTop="1" x14ac:dyDescent="0.25">
      <c r="A33" s="94"/>
      <c r="B33" s="3"/>
      <c r="C33" s="63">
        <f t="shared" ref="C33" si="14">ROUND(((B32+B34)/2)*(A34-A32)*(1/27),0)</f>
        <v>0</v>
      </c>
      <c r="D33" s="14"/>
      <c r="E33" s="9">
        <f>ROUND(((D32+D34)/2)*(A34-A32)*(1/27),0)</f>
        <v>525</v>
      </c>
      <c r="F33" s="15"/>
      <c r="G33" s="16">
        <f>ROUND(((F32+F34)/2)*(A34-A32)*(1/27),0)</f>
        <v>28</v>
      </c>
      <c r="H33" s="15"/>
      <c r="I33" s="16">
        <f>ROUND(((H32+H34)/2)*(A34-A32)*(1/27),0)</f>
        <v>43</v>
      </c>
      <c r="J33" s="15"/>
      <c r="K33" s="16">
        <f>ROUND(((J32+J34)/2)*(A34-A32)*(1/27),0)</f>
        <v>0</v>
      </c>
      <c r="M33" s="24"/>
      <c r="N33" s="1"/>
      <c r="O33" s="1"/>
      <c r="P33" s="1"/>
      <c r="Q33" s="25"/>
    </row>
    <row r="34" spans="1:17" ht="15.75" thickBot="1" x14ac:dyDescent="0.3">
      <c r="A34" s="93">
        <v>152250</v>
      </c>
      <c r="B34" s="3">
        <v>0</v>
      </c>
      <c r="C34" s="63"/>
      <c r="D34" s="14">
        <v>298</v>
      </c>
      <c r="E34" s="9"/>
      <c r="F34" s="15">
        <v>15</v>
      </c>
      <c r="G34" s="16"/>
      <c r="H34" s="15">
        <v>23</v>
      </c>
      <c r="I34" s="16"/>
      <c r="J34" s="15"/>
      <c r="K34" s="16"/>
      <c r="M34" s="54">
        <f>SUM(C4:C27)</f>
        <v>28</v>
      </c>
      <c r="N34" s="55">
        <f>SUM(E4:E27)</f>
        <v>1600</v>
      </c>
      <c r="O34" s="55">
        <f>SUM(G4:G27)</f>
        <v>173</v>
      </c>
      <c r="P34" s="55">
        <f>SUM(I4:I27)</f>
        <v>354</v>
      </c>
      <c r="Q34" s="56">
        <f>SUM(K4:K27)</f>
        <v>0</v>
      </c>
    </row>
    <row r="35" spans="1:17" x14ac:dyDescent="0.25">
      <c r="A35" s="94"/>
      <c r="B35" s="3"/>
      <c r="C35" s="63">
        <f t="shared" ref="C35" si="15">ROUND(((B34+B36)/2)*(A36-A34)*(1/27),0)</f>
        <v>0</v>
      </c>
      <c r="D35" s="14"/>
      <c r="E35" s="9">
        <f>ROUND(((D34+D36)/2)*(A36-A34)*(1/27),0)</f>
        <v>572</v>
      </c>
      <c r="F35" s="15"/>
      <c r="G35" s="16">
        <f>ROUND(((F34+F36)/2)*(A36-A34)*(1/27),0)</f>
        <v>28</v>
      </c>
      <c r="H35" s="15"/>
      <c r="I35" s="16">
        <f>ROUND(((H34+H36)/2)*(A36-A34)*(1/27),0)</f>
        <v>43</v>
      </c>
      <c r="J35" s="15"/>
      <c r="K35" s="16">
        <f>ROUND(((J34+J36)/2)*(A36-A34)*(1/27),0)</f>
        <v>0</v>
      </c>
    </row>
    <row r="36" spans="1:17" x14ac:dyDescent="0.25">
      <c r="A36" s="93">
        <v>152300</v>
      </c>
      <c r="B36" s="3">
        <v>0</v>
      </c>
      <c r="C36" s="63"/>
      <c r="D36" s="14">
        <v>320</v>
      </c>
      <c r="E36" s="9"/>
      <c r="F36" s="15">
        <v>15</v>
      </c>
      <c r="G36" s="16"/>
      <c r="H36" s="15">
        <v>23</v>
      </c>
      <c r="I36" s="16"/>
      <c r="J36" s="15"/>
      <c r="K36" s="16"/>
    </row>
    <row r="37" spans="1:17" x14ac:dyDescent="0.25">
      <c r="A37" s="94"/>
      <c r="B37" s="3"/>
      <c r="C37" s="63">
        <f t="shared" ref="C37" si="16">ROUND(((B36+B38)/2)*(A38-A36)*(1/27),0)</f>
        <v>0</v>
      </c>
      <c r="D37" s="14"/>
      <c r="E37" s="9">
        <f>ROUND(((D36+D38)/2)*(A38-A36)*(1/27),0)</f>
        <v>575</v>
      </c>
      <c r="F37" s="15"/>
      <c r="G37" s="16">
        <f>ROUND(((F36+F38)/2)*(A38-A36)*(1/27),0)</f>
        <v>28</v>
      </c>
      <c r="H37" s="15"/>
      <c r="I37" s="16">
        <f>ROUND(((H36+H38)/2)*(A38-A36)*(1/27),0)</f>
        <v>43</v>
      </c>
      <c r="J37" s="15"/>
      <c r="K37" s="16">
        <f>ROUND(((J36+J38)/2)*(A38-A36)*(1/27),0)</f>
        <v>0</v>
      </c>
    </row>
    <row r="38" spans="1:17" x14ac:dyDescent="0.25">
      <c r="A38" s="93">
        <v>152350</v>
      </c>
      <c r="B38" s="3">
        <v>0</v>
      </c>
      <c r="C38" s="63"/>
      <c r="D38" s="14">
        <v>301</v>
      </c>
      <c r="E38" s="9"/>
      <c r="F38" s="15">
        <v>15</v>
      </c>
      <c r="G38" s="16"/>
      <c r="H38" s="15">
        <v>23</v>
      </c>
      <c r="I38" s="16"/>
      <c r="J38" s="15"/>
      <c r="K38" s="16"/>
    </row>
    <row r="39" spans="1:17" x14ac:dyDescent="0.25">
      <c r="A39" s="94"/>
      <c r="B39" s="3"/>
      <c r="C39" s="63">
        <f t="shared" ref="C39" si="17">ROUND(((B38+B40)/2)*(A40-A38)*(1/27),0)</f>
        <v>0</v>
      </c>
      <c r="D39" s="14"/>
      <c r="E39" s="9">
        <f>ROUND(((D38+D40)/2)*(A40-A38)*(1/27),0)</f>
        <v>564</v>
      </c>
      <c r="F39" s="15"/>
      <c r="G39" s="16">
        <f>ROUND(((F38+F40)/2)*(A40-A38)*(1/27),0)</f>
        <v>28</v>
      </c>
      <c r="H39" s="15"/>
      <c r="I39" s="16">
        <f>ROUND(((H38+H40)/2)*(A40-A38)*(1/27),0)</f>
        <v>43</v>
      </c>
      <c r="J39" s="15"/>
      <c r="K39" s="16">
        <f>ROUND(((J38+J40)/2)*(A40-A38)*(1/27),0)</f>
        <v>0</v>
      </c>
    </row>
    <row r="40" spans="1:17" x14ac:dyDescent="0.25">
      <c r="A40" s="93">
        <v>152400</v>
      </c>
      <c r="B40" s="3">
        <v>0</v>
      </c>
      <c r="C40" s="63"/>
      <c r="D40" s="14">
        <v>308</v>
      </c>
      <c r="E40" s="9"/>
      <c r="F40" s="15">
        <v>15</v>
      </c>
      <c r="G40" s="16"/>
      <c r="H40" s="15">
        <v>23</v>
      </c>
      <c r="I40" s="16"/>
      <c r="J40" s="15"/>
      <c r="K40" s="16"/>
    </row>
    <row r="41" spans="1:17" x14ac:dyDescent="0.25">
      <c r="A41" s="94"/>
      <c r="B41" s="3"/>
      <c r="C41" s="63">
        <f t="shared" ref="C41" si="18">ROUND(((B40+B42)/2)*(A42-A40)*(1/27),0)</f>
        <v>0</v>
      </c>
      <c r="D41" s="14"/>
      <c r="E41" s="9">
        <f>ROUND(((D40+D42)/2)*(A42-A40)*(1/27),0)</f>
        <v>569</v>
      </c>
      <c r="F41" s="15"/>
      <c r="G41" s="16">
        <f>ROUND(((F40+F42)/2)*(A42-A40)*(1/27),0)</f>
        <v>28</v>
      </c>
      <c r="H41" s="15"/>
      <c r="I41" s="16">
        <f>ROUND(((H40+H42)/2)*(A42-A40)*(1/27),0)</f>
        <v>43</v>
      </c>
      <c r="J41" s="15"/>
      <c r="K41" s="16">
        <f>ROUND(((J40+J42)/2)*(A42-A40)*(1/27),0)</f>
        <v>0</v>
      </c>
    </row>
    <row r="42" spans="1:17" x14ac:dyDescent="0.25">
      <c r="A42" s="93">
        <v>152450</v>
      </c>
      <c r="B42" s="3">
        <v>0</v>
      </c>
      <c r="C42" s="63"/>
      <c r="D42" s="14">
        <v>306</v>
      </c>
      <c r="E42" s="9"/>
      <c r="F42" s="15">
        <v>15</v>
      </c>
      <c r="G42" s="16"/>
      <c r="H42" s="15">
        <v>23</v>
      </c>
      <c r="I42" s="16"/>
      <c r="J42" s="15"/>
      <c r="K42" s="16"/>
    </row>
    <row r="43" spans="1:17" x14ac:dyDescent="0.25">
      <c r="A43" s="94"/>
      <c r="B43" s="3"/>
      <c r="C43" s="63">
        <f t="shared" ref="C43" si="19">ROUND(((B42+B44)/2)*(A44-A42)*(1/27),0)</f>
        <v>0</v>
      </c>
      <c r="D43" s="14"/>
      <c r="E43" s="9">
        <f>ROUND(((D42+D44)/2)*(A44-A42)*(1/27),0)</f>
        <v>594</v>
      </c>
      <c r="F43" s="15"/>
      <c r="G43" s="16">
        <f>ROUND(((F42+F44)/2)*(A44-A42)*(1/27),0)</f>
        <v>25</v>
      </c>
      <c r="H43" s="15"/>
      <c r="I43" s="16">
        <f>ROUND(((H42+H44)/2)*(A44-A42)*(1/27),0)</f>
        <v>42</v>
      </c>
      <c r="J43" s="15"/>
      <c r="K43" s="16">
        <f>ROUND(((J42+J44)/2)*(A44-A42)*(1/27),0)</f>
        <v>0</v>
      </c>
    </row>
    <row r="44" spans="1:17" x14ac:dyDescent="0.25">
      <c r="A44" s="93">
        <v>152500</v>
      </c>
      <c r="B44" s="3">
        <v>0</v>
      </c>
      <c r="C44" s="63"/>
      <c r="D44" s="14">
        <v>335</v>
      </c>
      <c r="E44" s="9"/>
      <c r="F44" s="15">
        <v>12</v>
      </c>
      <c r="G44" s="16"/>
      <c r="H44" s="15">
        <v>22</v>
      </c>
      <c r="I44" s="16"/>
      <c r="J44" s="15"/>
      <c r="K44" s="16"/>
    </row>
    <row r="45" spans="1:17" x14ac:dyDescent="0.25">
      <c r="A45" s="94"/>
      <c r="B45" s="3"/>
      <c r="C45" s="63">
        <f t="shared" ref="C45" si="20">ROUND(((B44+B46)/2)*(A46-A44)*(1/27),0)</f>
        <v>21</v>
      </c>
      <c r="D45" s="14"/>
      <c r="E45" s="9">
        <f>ROUND(((D44+D46)/2)*(A46-A44)*(1/27),0)</f>
        <v>685</v>
      </c>
      <c r="F45" s="15"/>
      <c r="G45" s="16">
        <f>ROUND(((F44+F46)/2)*(A46-A44)*(1/27),0)</f>
        <v>25</v>
      </c>
      <c r="H45" s="15"/>
      <c r="I45" s="16">
        <f>ROUND(((H44+H46)/2)*(A46-A44)*(1/27),0)</f>
        <v>42</v>
      </c>
      <c r="J45" s="15"/>
      <c r="K45" s="16">
        <f>ROUND(((J44+J46)/2)*(A46-A44)*(1/27),0)</f>
        <v>0</v>
      </c>
    </row>
    <row r="46" spans="1:17" x14ac:dyDescent="0.25">
      <c r="A46" s="93">
        <v>152550</v>
      </c>
      <c r="B46" s="3">
        <v>23</v>
      </c>
      <c r="C46" s="63"/>
      <c r="D46" s="14">
        <v>405</v>
      </c>
      <c r="E46" s="9"/>
      <c r="F46" s="15">
        <v>15</v>
      </c>
      <c r="G46" s="16"/>
      <c r="H46" s="15">
        <v>23</v>
      </c>
      <c r="I46" s="16"/>
      <c r="J46" s="15"/>
      <c r="K46" s="16"/>
    </row>
    <row r="47" spans="1:17" x14ac:dyDescent="0.25">
      <c r="A47" s="94"/>
      <c r="B47" s="3"/>
      <c r="C47" s="63">
        <f t="shared" ref="C47" si="21">ROUND(((B46+B48)/2)*(A48-A46)*(1/27),0)</f>
        <v>46</v>
      </c>
      <c r="D47" s="14"/>
      <c r="E47" s="9">
        <f>ROUND(((D46+D48)/2)*(A48-A46)*(1/27),0)</f>
        <v>699</v>
      </c>
      <c r="F47" s="15"/>
      <c r="G47" s="16">
        <f>ROUND(((F46+F48)/2)*(A48-A46)*(1/27),0)</f>
        <v>28</v>
      </c>
      <c r="H47" s="15"/>
      <c r="I47" s="16">
        <f>ROUND(((H46+H48)/2)*(A48-A46)*(1/27),0)</f>
        <v>43</v>
      </c>
      <c r="J47" s="15"/>
      <c r="K47" s="16">
        <f>ROUND(((J46+J48)/2)*(A48-A46)*(1/27),0)</f>
        <v>0</v>
      </c>
    </row>
    <row r="48" spans="1:17" x14ac:dyDescent="0.25">
      <c r="A48" s="93">
        <v>152600</v>
      </c>
      <c r="B48" s="3">
        <v>27</v>
      </c>
      <c r="C48" s="63"/>
      <c r="D48" s="14">
        <v>350</v>
      </c>
      <c r="E48" s="9"/>
      <c r="F48" s="15">
        <v>15</v>
      </c>
      <c r="G48" s="16"/>
      <c r="H48" s="15">
        <v>23</v>
      </c>
      <c r="I48" s="16"/>
      <c r="J48" s="15"/>
      <c r="K48" s="16"/>
    </row>
    <row r="49" spans="1:11" x14ac:dyDescent="0.25">
      <c r="A49" s="94"/>
      <c r="B49" s="3"/>
      <c r="C49" s="63">
        <f t="shared" ref="C49" si="22">ROUND(((B48+B50)/2)*(A50-A48)*(1/27),0)</f>
        <v>45</v>
      </c>
      <c r="D49" s="14"/>
      <c r="E49" s="9">
        <f>ROUND(((D48+D50)/2)*(A50-A48)*(1/27),0)</f>
        <v>617</v>
      </c>
      <c r="F49" s="15"/>
      <c r="G49" s="16">
        <f>ROUND(((F48+F50)/2)*(A50-A48)*(1/27),0)</f>
        <v>28</v>
      </c>
      <c r="H49" s="15"/>
      <c r="I49" s="16">
        <f>ROUND(((H48+H50)/2)*(A50-A48)*(1/27),0)</f>
        <v>43</v>
      </c>
      <c r="J49" s="15"/>
      <c r="K49" s="16">
        <f>ROUND(((J48+J50)/2)*(A50-A48)*(1/27),0)</f>
        <v>0</v>
      </c>
    </row>
    <row r="50" spans="1:11" x14ac:dyDescent="0.25">
      <c r="A50" s="93">
        <v>152650</v>
      </c>
      <c r="B50" s="3">
        <v>22</v>
      </c>
      <c r="C50" s="63"/>
      <c r="D50" s="14">
        <v>316</v>
      </c>
      <c r="E50" s="9"/>
      <c r="F50" s="15">
        <v>15</v>
      </c>
      <c r="G50" s="16"/>
      <c r="H50" s="15">
        <v>23</v>
      </c>
      <c r="I50" s="16"/>
      <c r="J50" s="15"/>
      <c r="K50" s="16"/>
    </row>
    <row r="51" spans="1:11" x14ac:dyDescent="0.25">
      <c r="A51" s="94"/>
      <c r="B51" s="3"/>
      <c r="C51" s="63">
        <f t="shared" ref="C51" si="23">ROUND(((B50+B52)/2)*(A52-A50)*(1/27),0)</f>
        <v>34</v>
      </c>
      <c r="D51" s="14"/>
      <c r="E51" s="9">
        <f>ROUND(((D50+D52)/2)*(A52-A50)*(1/27),0)</f>
        <v>544</v>
      </c>
      <c r="F51" s="15"/>
      <c r="G51" s="16">
        <f>ROUND(((F50+F52)/2)*(A52-A50)*(1/27),0)</f>
        <v>28</v>
      </c>
      <c r="H51" s="15"/>
      <c r="I51" s="16">
        <f>ROUND(((H50+H52)/2)*(A52-A50)*(1/27),0)</f>
        <v>43</v>
      </c>
      <c r="J51" s="15"/>
      <c r="K51" s="16">
        <f>ROUND(((J50+J52)/2)*(A52-A50)*(1/27),0)</f>
        <v>0</v>
      </c>
    </row>
    <row r="52" spans="1:11" x14ac:dyDescent="0.25">
      <c r="A52" s="93">
        <v>152700</v>
      </c>
      <c r="B52" s="3">
        <v>15</v>
      </c>
      <c r="C52" s="63"/>
      <c r="D52" s="14">
        <v>271</v>
      </c>
      <c r="E52" s="9"/>
      <c r="F52" s="15">
        <v>15</v>
      </c>
      <c r="G52" s="16"/>
      <c r="H52" s="15">
        <v>23</v>
      </c>
      <c r="I52" s="16"/>
      <c r="J52" s="15"/>
      <c r="K52" s="16"/>
    </row>
    <row r="53" spans="1:11" x14ac:dyDescent="0.25">
      <c r="A53" s="94"/>
      <c r="B53" s="3"/>
      <c r="C53" s="63">
        <f t="shared" ref="C53" si="24">ROUND(((B52+B54)/2)*(A54-A52)*(1/27),0)</f>
        <v>22</v>
      </c>
      <c r="D53" s="14"/>
      <c r="E53" s="9">
        <f>ROUND(((D52+D54)/2)*(A54-A52)*(1/27),0)</f>
        <v>484</v>
      </c>
      <c r="F53" s="15"/>
      <c r="G53" s="16">
        <f>ROUND(((F52+F54)/2)*(A54-A52)*(1/27),0)</f>
        <v>28</v>
      </c>
      <c r="H53" s="15"/>
      <c r="I53" s="16">
        <f>ROUND(((H52+H54)/2)*(A54-A52)*(1/27),0)</f>
        <v>44</v>
      </c>
      <c r="J53" s="15"/>
      <c r="K53" s="16">
        <f>ROUND(((J52+J54)/2)*(A54-A52)*(1/27),0)</f>
        <v>0</v>
      </c>
    </row>
    <row r="54" spans="1:11" x14ac:dyDescent="0.25">
      <c r="A54" s="93">
        <v>152750</v>
      </c>
      <c r="B54" s="3">
        <v>9</v>
      </c>
      <c r="C54" s="63"/>
      <c r="D54" s="14">
        <v>252</v>
      </c>
      <c r="E54" s="9"/>
      <c r="F54" s="15">
        <v>15</v>
      </c>
      <c r="G54" s="16"/>
      <c r="H54" s="15">
        <v>24</v>
      </c>
      <c r="I54" s="16"/>
      <c r="J54" s="15"/>
      <c r="K54" s="16"/>
    </row>
    <row r="55" spans="1:11" x14ac:dyDescent="0.25">
      <c r="A55" s="94"/>
      <c r="B55" s="3"/>
      <c r="C55" s="63">
        <f t="shared" ref="C55" si="25">ROUND(((B54+B56)/2)*(A56-A54)*(1/27),0)</f>
        <v>20</v>
      </c>
      <c r="D55" s="14"/>
      <c r="E55" s="9">
        <f>ROUND(((D54+D56)/2)*(A56-A54)*(1/27),0)</f>
        <v>411</v>
      </c>
      <c r="F55" s="15"/>
      <c r="G55" s="16">
        <f>ROUND(((F54+F56)/2)*(A56-A54)*(1/27),0)</f>
        <v>28</v>
      </c>
      <c r="H55" s="15"/>
      <c r="I55" s="16">
        <f>ROUND(((H54+H56)/2)*(A56-A54)*(1/27),0)</f>
        <v>44</v>
      </c>
      <c r="J55" s="15"/>
      <c r="K55" s="16">
        <f>ROUND(((J54+J56)/2)*(A56-A54)*(1/27),0)</f>
        <v>0</v>
      </c>
    </row>
    <row r="56" spans="1:11" x14ac:dyDescent="0.25">
      <c r="A56" s="93">
        <v>152800</v>
      </c>
      <c r="B56" s="3">
        <v>13</v>
      </c>
      <c r="C56" s="63"/>
      <c r="D56" s="14">
        <v>192</v>
      </c>
      <c r="E56" s="9"/>
      <c r="F56" s="15">
        <v>15</v>
      </c>
      <c r="G56" s="16"/>
      <c r="H56" s="15">
        <v>24</v>
      </c>
      <c r="I56" s="16"/>
      <c r="J56" s="15"/>
      <c r="K56" s="16"/>
    </row>
    <row r="57" spans="1:11" x14ac:dyDescent="0.25">
      <c r="A57" s="94"/>
      <c r="B57" s="3"/>
      <c r="C57" s="63">
        <f t="shared" ref="C57" si="26">ROUND(((B56+B58)/2)*(A58-A56)*(1/27),0)</f>
        <v>23</v>
      </c>
      <c r="D57" s="14"/>
      <c r="E57" s="9">
        <f>ROUND(((D56+D58)/2)*(A58-A56)*(1/27),0)</f>
        <v>342</v>
      </c>
      <c r="F57" s="15"/>
      <c r="G57" s="16">
        <f>ROUND(((F56+F58)/2)*(A58-A56)*(1/27),0)</f>
        <v>28</v>
      </c>
      <c r="H57" s="15"/>
      <c r="I57" s="16">
        <f>ROUND(((H56+H58)/2)*(A58-A56)*(1/27),0)</f>
        <v>45</v>
      </c>
      <c r="J57" s="15"/>
      <c r="K57" s="16">
        <f>ROUND(((J56+J58)/2)*(A58-A56)*(1/27),0)</f>
        <v>0</v>
      </c>
    </row>
    <row r="58" spans="1:11" x14ac:dyDescent="0.25">
      <c r="A58" s="93">
        <v>152850</v>
      </c>
      <c r="B58" s="3">
        <v>12</v>
      </c>
      <c r="C58" s="63"/>
      <c r="D58" s="14">
        <v>177</v>
      </c>
      <c r="E58" s="9"/>
      <c r="F58" s="15">
        <v>15</v>
      </c>
      <c r="G58" s="16"/>
      <c r="H58" s="15">
        <v>25</v>
      </c>
      <c r="I58" s="16"/>
      <c r="J58" s="15"/>
      <c r="K58" s="16"/>
    </row>
    <row r="59" spans="1:11" x14ac:dyDescent="0.25">
      <c r="A59" s="94"/>
      <c r="B59" s="3"/>
      <c r="C59" s="63">
        <f t="shared" ref="C59" si="27">ROUND(((B58+B60)/2)*(A60-A58)*(1/27),0)</f>
        <v>21</v>
      </c>
      <c r="D59" s="14"/>
      <c r="E59" s="9">
        <f>ROUND(((D58+D60)/2)*(A60-A58)*(1/27),0)</f>
        <v>323</v>
      </c>
      <c r="F59" s="15"/>
      <c r="G59" s="16">
        <f>ROUND(((F58+F60)/2)*(A60-A58)*(1/27),0)</f>
        <v>28</v>
      </c>
      <c r="H59" s="15"/>
      <c r="I59" s="16">
        <f>ROUND(((H58+H60)/2)*(A60-A58)*(1/27),0)</f>
        <v>46</v>
      </c>
      <c r="J59" s="15"/>
      <c r="K59" s="16">
        <f>ROUND(((J58+J60)/2)*(A60-A58)*(1/27),0)</f>
        <v>0</v>
      </c>
    </row>
    <row r="60" spans="1:11" x14ac:dyDescent="0.25">
      <c r="A60" s="93">
        <v>152900</v>
      </c>
      <c r="B60" s="3">
        <v>11</v>
      </c>
      <c r="C60" s="63"/>
      <c r="D60" s="14">
        <v>172</v>
      </c>
      <c r="E60" s="9"/>
      <c r="F60" s="15">
        <v>15</v>
      </c>
      <c r="G60" s="16"/>
      <c r="H60" s="15">
        <v>25</v>
      </c>
      <c r="I60" s="16"/>
      <c r="J60" s="15"/>
      <c r="K60" s="16"/>
    </row>
    <row r="61" spans="1:11" x14ac:dyDescent="0.25">
      <c r="A61" s="94"/>
      <c r="B61" s="3"/>
      <c r="C61" s="63">
        <f t="shared" ref="C61" si="28">ROUND(((B60+B62)/2)*(A62-A60)*(1/27),0)</f>
        <v>19</v>
      </c>
      <c r="D61" s="14"/>
      <c r="E61" s="9">
        <f>ROUND(((D60+D62)/2)*(A62-A60)*(1/27),0)</f>
        <v>330</v>
      </c>
      <c r="F61" s="15"/>
      <c r="G61" s="16">
        <f>ROUND(((F60+F62)/2)*(A62-A60)*(1/27),0)</f>
        <v>28</v>
      </c>
      <c r="H61" s="15"/>
      <c r="I61" s="16">
        <f>ROUND(((H60+H62)/2)*(A62-A60)*(1/27),0)</f>
        <v>46</v>
      </c>
      <c r="J61" s="15"/>
      <c r="K61" s="16">
        <f>ROUND(((J60+J62)/2)*(A62-A60)*(1/27),0)</f>
        <v>0</v>
      </c>
    </row>
    <row r="62" spans="1:11" x14ac:dyDescent="0.25">
      <c r="A62" s="93">
        <v>152950</v>
      </c>
      <c r="B62" s="3">
        <v>10</v>
      </c>
      <c r="C62" s="63"/>
      <c r="D62" s="14">
        <v>184</v>
      </c>
      <c r="E62" s="9"/>
      <c r="F62" s="15">
        <v>15</v>
      </c>
      <c r="G62" s="16"/>
      <c r="H62" s="15">
        <v>25</v>
      </c>
      <c r="I62" s="16"/>
      <c r="J62" s="15"/>
      <c r="K62" s="16"/>
    </row>
    <row r="63" spans="1:11" x14ac:dyDescent="0.25">
      <c r="A63" s="94"/>
      <c r="B63" s="3"/>
      <c r="C63" s="63">
        <f t="shared" ref="C63" si="29">ROUND(((B62+B64)/2)*(A64-A62)*(1/27),0)</f>
        <v>15</v>
      </c>
      <c r="D63" s="14"/>
      <c r="E63" s="9">
        <f>ROUND(((D62+D64)/2)*(A64-A62)*(1/27),0)</f>
        <v>362</v>
      </c>
      <c r="F63" s="15"/>
      <c r="G63" s="16">
        <f>ROUND(((F62+F64)/2)*(A64-A62)*(1/27),0)</f>
        <v>28</v>
      </c>
      <c r="H63" s="15"/>
      <c r="I63" s="16">
        <f>ROUND(((H62+H64)/2)*(A64-A62)*(1/27),0)</f>
        <v>46</v>
      </c>
      <c r="J63" s="15"/>
      <c r="K63" s="16">
        <f>ROUND(((J62+J64)/2)*(A64-A62)*(1/27),0)</f>
        <v>0</v>
      </c>
    </row>
    <row r="64" spans="1:11" x14ac:dyDescent="0.25">
      <c r="A64" s="93">
        <v>153000</v>
      </c>
      <c r="B64" s="3">
        <v>6</v>
      </c>
      <c r="C64" s="63"/>
      <c r="D64" s="14">
        <v>207</v>
      </c>
      <c r="E64" s="9"/>
      <c r="F64" s="15">
        <v>15</v>
      </c>
      <c r="G64" s="16"/>
      <c r="H64" s="15">
        <v>25</v>
      </c>
      <c r="I64" s="16"/>
      <c r="J64" s="15"/>
      <c r="K64" s="16"/>
    </row>
    <row r="65" spans="1:11" x14ac:dyDescent="0.25">
      <c r="A65" s="94"/>
      <c r="B65" s="3"/>
      <c r="C65" s="63">
        <f t="shared" ref="C65" si="30">ROUND(((B64+B66)/2)*(A66-A64)*(1/27),0)</f>
        <v>11</v>
      </c>
      <c r="D65" s="14"/>
      <c r="E65" s="9">
        <f>ROUND(((D64+D66)/2)*(A66-A64)*(1/27),0)</f>
        <v>377</v>
      </c>
      <c r="F65" s="15"/>
      <c r="G65" s="16">
        <f>ROUND(((F64+F66)/2)*(A66-A64)*(1/27),0)</f>
        <v>28</v>
      </c>
      <c r="H65" s="15"/>
      <c r="I65" s="16">
        <f>ROUND(((H64+H66)/2)*(A66-A64)*(1/27),0)</f>
        <v>46</v>
      </c>
      <c r="J65" s="15"/>
      <c r="K65" s="16">
        <f>ROUND(((J64+J66)/2)*(A66-A64)*(1/27),0)</f>
        <v>0</v>
      </c>
    </row>
    <row r="66" spans="1:11" x14ac:dyDescent="0.25">
      <c r="A66" s="93">
        <v>153050</v>
      </c>
      <c r="B66" s="3">
        <v>6</v>
      </c>
      <c r="C66" s="63"/>
      <c r="D66" s="14">
        <v>200</v>
      </c>
      <c r="E66" s="9"/>
      <c r="F66" s="15">
        <v>15</v>
      </c>
      <c r="G66" s="16"/>
      <c r="H66" s="15">
        <v>25</v>
      </c>
      <c r="I66" s="16"/>
      <c r="J66" s="15"/>
      <c r="K66" s="16"/>
    </row>
    <row r="67" spans="1:11" x14ac:dyDescent="0.25">
      <c r="A67" s="94"/>
      <c r="B67" s="3"/>
      <c r="C67" s="63">
        <f t="shared" ref="C67" si="31">ROUND(((B66+B68)/2)*(A68-A66)*(1/27),0)</f>
        <v>20</v>
      </c>
      <c r="D67" s="14"/>
      <c r="E67" s="9">
        <f>ROUND(((D66+D68)/2)*(A68-A66)*(1/27),0)</f>
        <v>311</v>
      </c>
      <c r="F67" s="15"/>
      <c r="G67" s="16">
        <f>ROUND(((F66+F68)/2)*(A68-A66)*(1/27),0)</f>
        <v>28</v>
      </c>
      <c r="H67" s="15"/>
      <c r="I67" s="16">
        <f>ROUND(((H66+H68)/2)*(A68-A66)*(1/27),0)</f>
        <v>46</v>
      </c>
      <c r="J67" s="15"/>
      <c r="K67" s="16">
        <f>ROUND(((J66+J68)/2)*(A68-A66)*(1/27),0)</f>
        <v>0</v>
      </c>
    </row>
    <row r="68" spans="1:11" x14ac:dyDescent="0.25">
      <c r="A68" s="93">
        <v>153100</v>
      </c>
      <c r="B68" s="3">
        <v>16</v>
      </c>
      <c r="C68" s="63"/>
      <c r="D68" s="14">
        <v>136</v>
      </c>
      <c r="E68" s="9"/>
      <c r="F68" s="15">
        <v>15</v>
      </c>
      <c r="G68" s="16"/>
      <c r="H68" s="15">
        <v>25</v>
      </c>
      <c r="I68" s="16"/>
      <c r="J68" s="15"/>
      <c r="K68" s="16"/>
    </row>
    <row r="69" spans="1:11" x14ac:dyDescent="0.25">
      <c r="A69" s="94"/>
      <c r="B69" s="3"/>
      <c r="C69" s="63">
        <f>ROUND(((B68+B70)/2)*(A70-A68)*(1/27),0)</f>
        <v>119</v>
      </c>
      <c r="D69" s="14"/>
      <c r="E69" s="9">
        <f>ROUND(((D68+D70)/2)*(A70-A68)*(1/27),0)</f>
        <v>135</v>
      </c>
      <c r="F69" s="15"/>
      <c r="G69" s="16">
        <f>ROUND(((F68+F70)/2)*(A70-A68)*(1/27),0)</f>
        <v>28</v>
      </c>
      <c r="H69" s="15"/>
      <c r="I69" s="16">
        <f>ROUND(((H68+H70)/2)*(A70-A68)*(1/27),0)</f>
        <v>46</v>
      </c>
      <c r="J69" s="15"/>
      <c r="K69" s="16">
        <f>ROUND(((J68+J70)/2)*(A70-A68)*(1/27),0)</f>
        <v>0</v>
      </c>
    </row>
    <row r="70" spans="1:11" x14ac:dyDescent="0.25">
      <c r="A70" s="93">
        <v>153150</v>
      </c>
      <c r="B70" s="3">
        <v>112</v>
      </c>
      <c r="C70" s="63"/>
      <c r="D70" s="14">
        <v>10</v>
      </c>
      <c r="E70" s="9"/>
      <c r="F70" s="15">
        <v>15</v>
      </c>
      <c r="G70" s="16"/>
      <c r="H70" s="15">
        <v>25</v>
      </c>
      <c r="I70" s="16"/>
      <c r="J70" s="15"/>
      <c r="K70" s="16"/>
    </row>
    <row r="71" spans="1:11" x14ac:dyDescent="0.25">
      <c r="A71" s="94"/>
      <c r="B71" s="3"/>
      <c r="C71" s="63">
        <f t="shared" ref="C71" si="32">ROUND(((B70+B72)/2)*(A72-A70)*(1/27),0)</f>
        <v>124</v>
      </c>
      <c r="D71" s="14"/>
      <c r="E71" s="9">
        <f>ROUND(((D70+D72)/2)*(A72-A70)*(1/27),0)</f>
        <v>69</v>
      </c>
      <c r="F71" s="15"/>
      <c r="G71" s="16">
        <f>ROUND(((F70+F72)/2)*(A72-A70)*(1/27),0)</f>
        <v>28</v>
      </c>
      <c r="H71" s="15"/>
      <c r="I71" s="16">
        <f>ROUND(((H70+H72)/2)*(A72-A70)*(1/27),0)</f>
        <v>46</v>
      </c>
      <c r="J71" s="15"/>
      <c r="K71" s="16">
        <f>ROUND(((J70+J72)/2)*(A72-A70)*(1/27),0)</f>
        <v>0</v>
      </c>
    </row>
    <row r="72" spans="1:11" x14ac:dyDescent="0.25">
      <c r="A72" s="93">
        <v>153200</v>
      </c>
      <c r="B72" s="3">
        <v>22</v>
      </c>
      <c r="C72" s="63"/>
      <c r="D72" s="14">
        <v>64</v>
      </c>
      <c r="E72" s="9"/>
      <c r="F72" s="15">
        <v>15</v>
      </c>
      <c r="G72" s="16"/>
      <c r="H72" s="15">
        <v>25</v>
      </c>
      <c r="I72" s="16"/>
      <c r="J72" s="15"/>
      <c r="K72" s="16"/>
    </row>
    <row r="73" spans="1:11" x14ac:dyDescent="0.25">
      <c r="A73" s="94"/>
      <c r="B73" s="3"/>
      <c r="C73" s="63">
        <f t="shared" ref="C73" si="33">ROUND(((B72+B74)/2)*(A74-A72)*(1/27),0)</f>
        <v>30</v>
      </c>
      <c r="D73" s="14"/>
      <c r="E73" s="9">
        <f>ROUND(((D72+D74)/2)*(A74-A72)*(1/27),0)</f>
        <v>139</v>
      </c>
      <c r="F73" s="15"/>
      <c r="G73" s="16">
        <f>ROUND(((F72+F74)/2)*(A74-A72)*(1/27),0)</f>
        <v>28</v>
      </c>
      <c r="H73" s="15"/>
      <c r="I73" s="16">
        <f>ROUND(((H72+H74)/2)*(A74-A72)*(1/27),0)</f>
        <v>46</v>
      </c>
      <c r="J73" s="15"/>
      <c r="K73" s="16">
        <f>ROUND(((J72+J74)/2)*(A74-A72)*(1/27),0)</f>
        <v>0</v>
      </c>
    </row>
    <row r="74" spans="1:11" x14ac:dyDescent="0.25">
      <c r="A74" s="93">
        <v>153250</v>
      </c>
      <c r="B74" s="3">
        <v>10</v>
      </c>
      <c r="C74" s="63"/>
      <c r="D74" s="14">
        <v>86</v>
      </c>
      <c r="E74" s="9"/>
      <c r="F74" s="15">
        <v>15</v>
      </c>
      <c r="G74" s="16"/>
      <c r="H74" s="15">
        <v>25</v>
      </c>
      <c r="I74" s="16"/>
      <c r="J74" s="15"/>
      <c r="K74" s="16"/>
    </row>
    <row r="75" spans="1:11" x14ac:dyDescent="0.25">
      <c r="A75" s="94"/>
      <c r="B75" s="3"/>
      <c r="C75" s="63">
        <f t="shared" ref="C75" si="34">ROUND(((B74+B76)/2)*(A76-A74)*(1/27),0)</f>
        <v>24</v>
      </c>
      <c r="D75" s="14"/>
      <c r="E75" s="9">
        <f>ROUND(((D74+D76)/2)*(A76-A74)*(1/27),0)</f>
        <v>127</v>
      </c>
      <c r="F75" s="15"/>
      <c r="G75" s="16">
        <f>ROUND(((F74+F76)/2)*(A76-A74)*(1/27),0)</f>
        <v>28</v>
      </c>
      <c r="H75" s="15"/>
      <c r="I75" s="16">
        <f>ROUND(((H74+H76)/2)*(A76-A74)*(1/27),0)</f>
        <v>45</v>
      </c>
      <c r="J75" s="15"/>
      <c r="K75" s="16">
        <f>ROUND(((J74+J76)/2)*(A76-A74)*(1/27),0)</f>
        <v>0</v>
      </c>
    </row>
    <row r="76" spans="1:11" x14ac:dyDescent="0.25">
      <c r="A76" s="93">
        <v>153300</v>
      </c>
      <c r="B76" s="3">
        <v>16</v>
      </c>
      <c r="C76" s="63"/>
      <c r="D76" s="14">
        <v>51</v>
      </c>
      <c r="E76" s="9"/>
      <c r="F76" s="15">
        <v>15</v>
      </c>
      <c r="G76" s="16"/>
      <c r="H76" s="15">
        <v>24</v>
      </c>
      <c r="I76" s="16"/>
      <c r="J76" s="15"/>
      <c r="K76" s="16"/>
    </row>
    <row r="77" spans="1:11" x14ac:dyDescent="0.25">
      <c r="A77" s="94"/>
      <c r="B77" s="3"/>
      <c r="C77" s="63">
        <f t="shared" ref="C77" si="35">ROUND(((B76+B78)/2)*(A78-A76)*(1/27),0)</f>
        <v>47</v>
      </c>
      <c r="D77" s="14"/>
      <c r="E77" s="9">
        <f>ROUND(((D76+D78)/2)*(A78-A76)*(1/27),0)</f>
        <v>67</v>
      </c>
      <c r="F77" s="15"/>
      <c r="G77" s="16">
        <f>ROUND(((F76+F78)/2)*(A78-A76)*(1/27),0)</f>
        <v>28</v>
      </c>
      <c r="H77" s="15"/>
      <c r="I77" s="16">
        <f>ROUND(((H76+H78)/2)*(A78-A76)*(1/27),0)</f>
        <v>44</v>
      </c>
      <c r="J77" s="15"/>
      <c r="K77" s="16">
        <f>ROUND(((J76+J78)/2)*(A78-A76)*(1/27),0)</f>
        <v>0</v>
      </c>
    </row>
    <row r="78" spans="1:11" x14ac:dyDescent="0.25">
      <c r="A78" s="93">
        <v>153350</v>
      </c>
      <c r="B78" s="3">
        <v>35</v>
      </c>
      <c r="C78" s="63"/>
      <c r="D78" s="14">
        <v>21</v>
      </c>
      <c r="E78" s="9"/>
      <c r="F78" s="15">
        <v>15</v>
      </c>
      <c r="G78" s="16"/>
      <c r="H78" s="15">
        <v>23</v>
      </c>
      <c r="I78" s="16"/>
      <c r="J78" s="15"/>
      <c r="K78" s="16"/>
    </row>
    <row r="79" spans="1:11" x14ac:dyDescent="0.25">
      <c r="A79" s="94"/>
      <c r="B79" s="3"/>
      <c r="C79" s="63">
        <f t="shared" ref="C79" si="36">ROUND(((B78+B80)/2)*(A80-A78)*(1/27),0)</f>
        <v>83</v>
      </c>
      <c r="D79" s="14"/>
      <c r="E79" s="9">
        <f>ROUND(((D78+D80)/2)*(A80-A78)*(1/27),0)</f>
        <v>20</v>
      </c>
      <c r="F79" s="15"/>
      <c r="G79" s="16">
        <f>ROUND(((F78+F80)/2)*(A80-A78)*(1/27),0)</f>
        <v>28</v>
      </c>
      <c r="H79" s="15"/>
      <c r="I79" s="16">
        <f>ROUND(((H78+H80)/2)*(A80-A78)*(1/27),0)</f>
        <v>43</v>
      </c>
      <c r="J79" s="15"/>
      <c r="K79" s="16">
        <f>ROUND(((J78+J80)/2)*(A80-A78)*(1/27),0)</f>
        <v>0</v>
      </c>
    </row>
    <row r="80" spans="1:11" x14ac:dyDescent="0.25">
      <c r="A80" s="93">
        <v>153400</v>
      </c>
      <c r="B80" s="3">
        <v>55</v>
      </c>
      <c r="C80" s="63"/>
      <c r="D80" s="14">
        <v>1</v>
      </c>
      <c r="E80" s="9"/>
      <c r="F80" s="15">
        <v>15</v>
      </c>
      <c r="G80" s="16"/>
      <c r="H80" s="15">
        <v>23</v>
      </c>
      <c r="I80" s="16"/>
      <c r="J80" s="15"/>
      <c r="K80" s="16"/>
    </row>
    <row r="81" spans="1:17" x14ac:dyDescent="0.25">
      <c r="A81" s="94"/>
      <c r="B81" s="3"/>
      <c r="C81" s="63">
        <f t="shared" ref="C81" si="37">ROUND(((B80+B82)/2)*(A82-A80)*(1/27),0)</f>
        <v>155</v>
      </c>
      <c r="D81" s="14"/>
      <c r="E81" s="9">
        <f>ROUND(((D80+D82)/2)*(A82-A80)*(1/27),0)</f>
        <v>1</v>
      </c>
      <c r="F81" s="15"/>
      <c r="G81" s="16">
        <f>ROUND(((F80+F82)/2)*(A82-A80)*(1/27),0)</f>
        <v>28</v>
      </c>
      <c r="H81" s="15"/>
      <c r="I81" s="16">
        <f>ROUND(((H80+H82)/2)*(A82-A80)*(1/27),0)</f>
        <v>43</v>
      </c>
      <c r="J81" s="15"/>
      <c r="K81" s="16">
        <f>ROUND(((J80+J82)/2)*(A82-A80)*(1/27),0)</f>
        <v>0</v>
      </c>
    </row>
    <row r="82" spans="1:17" x14ac:dyDescent="0.25">
      <c r="A82" s="93">
        <v>153450</v>
      </c>
      <c r="B82" s="3">
        <v>112</v>
      </c>
      <c r="C82" s="63"/>
      <c r="D82" s="14">
        <v>0</v>
      </c>
      <c r="E82" s="9"/>
      <c r="F82" s="15">
        <v>15</v>
      </c>
      <c r="G82" s="16"/>
      <c r="H82" s="15">
        <v>23</v>
      </c>
      <c r="I82" s="16"/>
      <c r="J82" s="15"/>
      <c r="K82" s="16"/>
    </row>
    <row r="83" spans="1:17" x14ac:dyDescent="0.25">
      <c r="A83" s="94"/>
      <c r="B83" s="3"/>
      <c r="C83" s="63">
        <f t="shared" ref="C83" si="38">ROUND(((B82+B84)/2)*(A84-A82)*(1/27),0)</f>
        <v>244</v>
      </c>
      <c r="D83" s="14"/>
      <c r="E83" s="9">
        <f>ROUND(((D82+D84)/2)*(A84-A82)*(1/27),0)</f>
        <v>0</v>
      </c>
      <c r="F83" s="15"/>
      <c r="G83" s="16">
        <f>ROUND(((F82+F84)/2)*(A84-A82)*(1/27),0)</f>
        <v>28</v>
      </c>
      <c r="H83" s="15"/>
      <c r="I83" s="16">
        <f>ROUND(((H82+H84)/2)*(A84-A82)*(1/27),0)</f>
        <v>43</v>
      </c>
      <c r="J83" s="15"/>
      <c r="K83" s="16">
        <f>ROUND(((J82+J84)/2)*(A84-A82)*(1/27),0)</f>
        <v>0</v>
      </c>
    </row>
    <row r="84" spans="1:17" x14ac:dyDescent="0.25">
      <c r="A84" s="93">
        <v>153500</v>
      </c>
      <c r="B84" s="3">
        <v>152</v>
      </c>
      <c r="C84" s="63"/>
      <c r="D84" s="14">
        <v>0</v>
      </c>
      <c r="E84" s="9"/>
      <c r="F84" s="15">
        <v>15</v>
      </c>
      <c r="G84" s="16"/>
      <c r="H84" s="15">
        <v>23</v>
      </c>
      <c r="I84" s="16"/>
      <c r="J84" s="15"/>
      <c r="K84" s="16"/>
    </row>
    <row r="85" spans="1:17" x14ac:dyDescent="0.25">
      <c r="A85" s="94"/>
      <c r="B85" s="3"/>
      <c r="C85" s="63">
        <f t="shared" ref="C85" si="39">ROUND(((B84+B86)/2)*(A86-A84)*(1/27),0)</f>
        <v>311</v>
      </c>
      <c r="D85" s="14"/>
      <c r="E85" s="9">
        <f>ROUND(((D84+D86)/2)*(A86-A84)*(1/27),0)</f>
        <v>0</v>
      </c>
      <c r="F85" s="15"/>
      <c r="G85" s="16">
        <f>ROUND(((F84+F86)/2)*(A86-A84)*(1/27),0)</f>
        <v>28</v>
      </c>
      <c r="H85" s="15"/>
      <c r="I85" s="16">
        <f>ROUND(((H84+H86)/2)*(A86-A84)*(1/27),0)</f>
        <v>43</v>
      </c>
      <c r="J85" s="15"/>
      <c r="K85" s="16">
        <f>ROUND(((J84+J86)/2)*(A86-A84)*(1/27),0)</f>
        <v>0</v>
      </c>
    </row>
    <row r="86" spans="1:17" ht="15.75" thickBot="1" x14ac:dyDescent="0.3">
      <c r="A86" s="93">
        <v>153550</v>
      </c>
      <c r="B86" s="3">
        <v>184</v>
      </c>
      <c r="C86" s="63"/>
      <c r="D86" s="14">
        <v>0</v>
      </c>
      <c r="E86" s="9"/>
      <c r="F86" s="15">
        <v>15</v>
      </c>
      <c r="G86" s="16"/>
      <c r="H86" s="15">
        <v>23</v>
      </c>
      <c r="I86" s="16"/>
      <c r="J86" s="15"/>
      <c r="K86" s="16"/>
    </row>
    <row r="87" spans="1:17" x14ac:dyDescent="0.25">
      <c r="A87" s="94"/>
      <c r="B87" s="3"/>
      <c r="C87" s="63">
        <f t="shared" ref="C87" si="40">ROUND(((B86+B88)/2)*(A88-A86)*(1/27),0)</f>
        <v>341</v>
      </c>
      <c r="D87" s="14"/>
      <c r="E87" s="9">
        <f>ROUND(((D86+D88)/2)*(A88-A86)*(1/27),0)</f>
        <v>0</v>
      </c>
      <c r="F87" s="15"/>
      <c r="G87" s="16">
        <f>ROUND(((F86+F88)/2)*(A88-A86)*(1/27),0)</f>
        <v>28</v>
      </c>
      <c r="H87" s="15"/>
      <c r="I87" s="16">
        <f>ROUND(((H86+H88)/2)*(A88-A86)*(1/27),0)</f>
        <v>43</v>
      </c>
      <c r="J87" s="15"/>
      <c r="K87" s="16">
        <f>ROUND(((J86+J88)/2)*(A88-A86)*(1/27),0)</f>
        <v>0</v>
      </c>
      <c r="M87" s="163" t="s">
        <v>89</v>
      </c>
      <c r="N87" s="164"/>
      <c r="O87" s="164"/>
      <c r="P87" s="164"/>
      <c r="Q87" s="165"/>
    </row>
    <row r="88" spans="1:17" x14ac:dyDescent="0.25">
      <c r="A88" s="93">
        <v>153600</v>
      </c>
      <c r="B88" s="3">
        <v>184</v>
      </c>
      <c r="C88" s="63"/>
      <c r="D88" s="14">
        <v>0</v>
      </c>
      <c r="E88" s="9"/>
      <c r="F88" s="15">
        <v>15</v>
      </c>
      <c r="G88" s="16"/>
      <c r="H88" s="15">
        <v>23</v>
      </c>
      <c r="I88" s="16"/>
      <c r="J88" s="15"/>
      <c r="K88" s="16"/>
      <c r="M88" s="195" t="s">
        <v>91</v>
      </c>
      <c r="N88" s="196"/>
      <c r="O88" s="196"/>
      <c r="P88" s="196"/>
      <c r="Q88" s="197"/>
    </row>
    <row r="89" spans="1:17" x14ac:dyDescent="0.25">
      <c r="A89" s="94"/>
      <c r="B89" s="3"/>
      <c r="C89" s="63">
        <f t="shared" ref="C89" si="41">ROUND(((B88+B90)/2)*(A90-A88)*(1/27),0)</f>
        <v>345</v>
      </c>
      <c r="D89" s="14"/>
      <c r="E89" s="9">
        <f>ROUND(((D88+D90)/2)*(A90-A88)*(1/27),0)</f>
        <v>0</v>
      </c>
      <c r="F89" s="15"/>
      <c r="G89" s="16">
        <f>ROUND(((F88+F90)/2)*(A90-A88)*(1/27),0)</f>
        <v>27</v>
      </c>
      <c r="H89" s="15"/>
      <c r="I89" s="16">
        <f>ROUND(((H88+H90)/2)*(A90-A88)*(1/27),0)</f>
        <v>42</v>
      </c>
      <c r="J89" s="15"/>
      <c r="K89" s="16">
        <f>ROUND(((J88+J90)/2)*(A90-A88)*(1/27),0)</f>
        <v>0</v>
      </c>
      <c r="M89" s="24"/>
      <c r="N89" s="1"/>
      <c r="O89" s="1"/>
      <c r="P89" s="1"/>
      <c r="Q89" s="25"/>
    </row>
    <row r="90" spans="1:17" ht="15.75" thickBot="1" x14ac:dyDescent="0.3">
      <c r="A90" s="93">
        <v>153650</v>
      </c>
      <c r="B90" s="3">
        <v>189</v>
      </c>
      <c r="C90" s="63"/>
      <c r="D90" s="14">
        <v>0</v>
      </c>
      <c r="E90" s="9"/>
      <c r="F90" s="15">
        <v>14</v>
      </c>
      <c r="G90" s="16"/>
      <c r="H90" s="15">
        <v>22</v>
      </c>
      <c r="I90" s="16"/>
      <c r="J90" s="15"/>
      <c r="K90" s="16"/>
      <c r="M90" s="47" t="s">
        <v>6</v>
      </c>
      <c r="N90" s="48" t="s">
        <v>7</v>
      </c>
      <c r="O90" s="48" t="s">
        <v>95</v>
      </c>
      <c r="P90" s="48" t="s">
        <v>96</v>
      </c>
      <c r="Q90" s="49" t="s">
        <v>12</v>
      </c>
    </row>
    <row r="91" spans="1:17" ht="15.75" thickTop="1" x14ac:dyDescent="0.25">
      <c r="A91" s="94"/>
      <c r="B91" s="3"/>
      <c r="C91" s="63">
        <f t="shared" ref="C91" si="42">ROUND(((B90+B92)/2)*(A92-A90)*(1/27),0)</f>
        <v>359</v>
      </c>
      <c r="D91" s="14"/>
      <c r="E91" s="9">
        <f>ROUND(((D90+D92)/2)*(A92-A90)*(1/27),0)</f>
        <v>0</v>
      </c>
      <c r="F91" s="15"/>
      <c r="G91" s="16">
        <f>ROUND(((F90+F92)/2)*(A92-A90)*(1/27),0)</f>
        <v>24</v>
      </c>
      <c r="H91" s="15"/>
      <c r="I91" s="16">
        <f>ROUND(((H90+H92)/2)*(A92-A90)*(1/27),0)</f>
        <v>41</v>
      </c>
      <c r="J91" s="15"/>
      <c r="K91" s="16">
        <f>ROUND(((J90+J92)/2)*(A92-A90)*(1/27),0)</f>
        <v>0</v>
      </c>
      <c r="M91" s="24"/>
      <c r="N91" s="1"/>
      <c r="O91" s="1"/>
      <c r="P91" s="1"/>
      <c r="Q91" s="25"/>
    </row>
    <row r="92" spans="1:17" ht="15.75" thickBot="1" x14ac:dyDescent="0.3">
      <c r="A92" s="93">
        <v>153700</v>
      </c>
      <c r="B92" s="3">
        <v>199</v>
      </c>
      <c r="C92" s="63"/>
      <c r="D92" s="14">
        <v>0</v>
      </c>
      <c r="E92" s="9"/>
      <c r="F92" s="15">
        <v>12</v>
      </c>
      <c r="G92" s="16"/>
      <c r="H92" s="15">
        <v>22</v>
      </c>
      <c r="I92" s="16"/>
      <c r="J92" s="15"/>
      <c r="K92" s="16"/>
      <c r="M92" s="54">
        <f>SUM(C29:C87)</f>
        <v>1775</v>
      </c>
      <c r="N92" s="55">
        <f>SUM(E29:E87)</f>
        <v>10331</v>
      </c>
      <c r="O92" s="55">
        <f>SUM(G29:G87)</f>
        <v>834</v>
      </c>
      <c r="P92" s="55">
        <f>SUM(I29:I87)</f>
        <v>1319</v>
      </c>
      <c r="Q92" s="56">
        <f>SUM(K29:K87)</f>
        <v>0</v>
      </c>
    </row>
    <row r="93" spans="1:17" x14ac:dyDescent="0.25">
      <c r="A93" s="94"/>
      <c r="B93" s="3"/>
      <c r="C93" s="63">
        <f t="shared" ref="C93" si="43">ROUND(((B92+B94)/2)*(A94-A92)*(1/27),0)</f>
        <v>371</v>
      </c>
      <c r="D93" s="14"/>
      <c r="E93" s="9">
        <f>ROUND(((D92+D94)/2)*(A94-A92)*(1/27),0)</f>
        <v>0</v>
      </c>
      <c r="F93" s="15"/>
      <c r="G93" s="16">
        <f>ROUND(((F92+F94)/2)*(A94-A92)*(1/27),0)</f>
        <v>19</v>
      </c>
      <c r="H93" s="15"/>
      <c r="I93" s="16">
        <f>ROUND(((H92+H94)/2)*(A94-A92)*(1/27),0)</f>
        <v>31</v>
      </c>
      <c r="J93" s="15"/>
      <c r="K93" s="16">
        <f>ROUND(((J92+J94)/2)*(A94-A92)*(1/27),0)</f>
        <v>0</v>
      </c>
    </row>
    <row r="94" spans="1:17" x14ac:dyDescent="0.25">
      <c r="A94" s="93">
        <v>153750</v>
      </c>
      <c r="B94" s="3">
        <v>202</v>
      </c>
      <c r="C94" s="63"/>
      <c r="D94" s="14">
        <v>0</v>
      </c>
      <c r="E94" s="9"/>
      <c r="F94" s="15">
        <v>9</v>
      </c>
      <c r="G94" s="16"/>
      <c r="H94" s="15">
        <v>11</v>
      </c>
      <c r="I94" s="16"/>
      <c r="J94" s="15"/>
      <c r="K94" s="16"/>
    </row>
    <row r="95" spans="1:17" x14ac:dyDescent="0.25">
      <c r="A95" s="94"/>
      <c r="B95" s="3"/>
      <c r="C95" s="63">
        <f t="shared" ref="C95" si="44">ROUND(((B94+B96)/2)*(A96-A94)*(1/27),0)</f>
        <v>356</v>
      </c>
      <c r="D95" s="14"/>
      <c r="E95" s="9">
        <f>ROUND(((D94+D96)/2)*(A96-A94)*(1/27),0)</f>
        <v>0</v>
      </c>
      <c r="F95" s="15"/>
      <c r="G95" s="16">
        <f>ROUND(((F94+F96)/2)*(A96-A94)*(1/27),0)</f>
        <v>19</v>
      </c>
      <c r="H95" s="15"/>
      <c r="I95" s="16">
        <f>ROUND(((H94+H96)/2)*(A96-A94)*(1/27),0)</f>
        <v>31</v>
      </c>
      <c r="J95" s="15"/>
      <c r="K95" s="16">
        <f>ROUND(((J94+J96)/2)*(A96-A94)*(1/27),0)</f>
        <v>0</v>
      </c>
    </row>
    <row r="96" spans="1:17" x14ac:dyDescent="0.25">
      <c r="A96" s="93">
        <v>153800</v>
      </c>
      <c r="B96" s="3">
        <v>183</v>
      </c>
      <c r="C96" s="63"/>
      <c r="D96" s="14">
        <v>0</v>
      </c>
      <c r="E96" s="9"/>
      <c r="F96" s="15">
        <v>11</v>
      </c>
      <c r="G96" s="16"/>
      <c r="H96" s="15">
        <v>22</v>
      </c>
      <c r="I96" s="16"/>
      <c r="J96" s="15"/>
      <c r="K96" s="16"/>
    </row>
    <row r="97" spans="1:11" x14ac:dyDescent="0.25">
      <c r="A97" s="94"/>
      <c r="B97" s="3"/>
      <c r="C97" s="63">
        <f t="shared" ref="C97" si="45">ROUND(((B96+B98)/2)*(A98-A96)*(1/27),0)</f>
        <v>321</v>
      </c>
      <c r="D97" s="14"/>
      <c r="E97" s="9">
        <f>ROUND(((D96+D98)/2)*(A98-A96)*(1/27),0)</f>
        <v>0</v>
      </c>
      <c r="F97" s="15"/>
      <c r="G97" s="16">
        <f>ROUND(((F96+F98)/2)*(A98-A96)*(1/27),0)</f>
        <v>20</v>
      </c>
      <c r="H97" s="15"/>
      <c r="I97" s="16">
        <f>ROUND(((H96+H98)/2)*(A98-A96)*(1/27),0)</f>
        <v>40</v>
      </c>
      <c r="J97" s="15"/>
      <c r="K97" s="16">
        <f>ROUND(((J96+J98)/2)*(A98-A96)*(1/27),0)</f>
        <v>0</v>
      </c>
    </row>
    <row r="98" spans="1:11" x14ac:dyDescent="0.25">
      <c r="A98" s="93">
        <v>153850</v>
      </c>
      <c r="B98" s="3">
        <v>164</v>
      </c>
      <c r="C98" s="63"/>
      <c r="D98" s="14">
        <v>0</v>
      </c>
      <c r="E98" s="9"/>
      <c r="F98" s="15">
        <v>11</v>
      </c>
      <c r="G98" s="16"/>
      <c r="H98" s="15">
        <v>21</v>
      </c>
      <c r="I98" s="16"/>
      <c r="J98" s="15"/>
      <c r="K98" s="16"/>
    </row>
    <row r="99" spans="1:11" x14ac:dyDescent="0.25">
      <c r="A99" s="94"/>
      <c r="B99" s="3"/>
      <c r="C99" s="63">
        <f t="shared" ref="C99" si="46">ROUND(((B98+B100)/2)*(A100-A98)*(1/27),0)</f>
        <v>294</v>
      </c>
      <c r="D99" s="14"/>
      <c r="E99" s="9">
        <f>ROUND(((D98+D100)/2)*(A100-A98)*(1/27),0)</f>
        <v>0</v>
      </c>
      <c r="F99" s="15"/>
      <c r="G99" s="16">
        <f>ROUND(((F98+F100)/2)*(A100-A98)*(1/27),0)</f>
        <v>19</v>
      </c>
      <c r="H99" s="15"/>
      <c r="I99" s="16">
        <f>ROUND(((H98+H100)/2)*(A100-A98)*(1/27),0)</f>
        <v>38</v>
      </c>
      <c r="J99" s="15"/>
      <c r="K99" s="16">
        <f>ROUND(((J98+J100)/2)*(A100-A98)*(1/27),0)</f>
        <v>0</v>
      </c>
    </row>
    <row r="100" spans="1:11" x14ac:dyDescent="0.25">
      <c r="A100" s="93">
        <v>153900</v>
      </c>
      <c r="B100" s="3">
        <v>153</v>
      </c>
      <c r="C100" s="63"/>
      <c r="D100" s="14">
        <v>0</v>
      </c>
      <c r="E100" s="9"/>
      <c r="F100" s="15">
        <v>10</v>
      </c>
      <c r="G100" s="16"/>
      <c r="H100" s="15">
        <v>20</v>
      </c>
      <c r="I100" s="16"/>
      <c r="J100" s="15"/>
      <c r="K100" s="16"/>
    </row>
    <row r="101" spans="1:11" x14ac:dyDescent="0.25">
      <c r="A101" s="94"/>
      <c r="B101" s="3"/>
      <c r="C101" s="63">
        <f t="shared" ref="C101" si="47">ROUND(((B100+B102)/2)*(A102-A100)*(1/27),0)</f>
        <v>246</v>
      </c>
      <c r="D101" s="14"/>
      <c r="E101" s="9">
        <f>ROUND(((D100+D102)/2)*(A102-A100)*(1/27),0)</f>
        <v>0</v>
      </c>
      <c r="F101" s="15"/>
      <c r="G101" s="16">
        <f>ROUND(((F100+F102)/2)*(A102-A100)*(1/27),0)</f>
        <v>16</v>
      </c>
      <c r="H101" s="15"/>
      <c r="I101" s="16">
        <f>ROUND(((H100+H102)/2)*(A102-A100)*(1/27),0)</f>
        <v>32</v>
      </c>
      <c r="J101" s="15"/>
      <c r="K101" s="16">
        <f>ROUND(((J100+J102)/2)*(A102-A100)*(1/27),0)</f>
        <v>0</v>
      </c>
    </row>
    <row r="102" spans="1:11" x14ac:dyDescent="0.25">
      <c r="A102" s="93">
        <v>153950</v>
      </c>
      <c r="B102" s="3">
        <v>113</v>
      </c>
      <c r="C102" s="63"/>
      <c r="D102" s="14">
        <v>0</v>
      </c>
      <c r="E102" s="9"/>
      <c r="F102" s="15">
        <v>7</v>
      </c>
      <c r="G102" s="16"/>
      <c r="H102" s="15">
        <v>15</v>
      </c>
      <c r="I102" s="16"/>
      <c r="J102" s="15"/>
      <c r="K102" s="16"/>
    </row>
    <row r="103" spans="1:11" x14ac:dyDescent="0.25">
      <c r="A103" s="94"/>
      <c r="B103" s="3"/>
      <c r="C103" s="63">
        <f t="shared" ref="C103" si="48">ROUND(((B102+B104)/2)*(A104-A102)*(1/27),0)</f>
        <v>222</v>
      </c>
      <c r="D103" s="14"/>
      <c r="E103" s="9">
        <f>ROUND(((D102+D104)/2)*(A104-A102)*(1/27),0)</f>
        <v>0</v>
      </c>
      <c r="F103" s="15"/>
      <c r="G103" s="16">
        <f>ROUND(((F102+F104)/2)*(A104-A102)*(1/27),0)</f>
        <v>12</v>
      </c>
      <c r="H103" s="15"/>
      <c r="I103" s="16">
        <f>ROUND(((H102+H104)/2)*(A104-A102)*(1/27),0)</f>
        <v>25</v>
      </c>
      <c r="J103" s="15"/>
      <c r="K103" s="16">
        <f>ROUND(((J102+J104)/2)*(A104-A102)*(1/27),0)</f>
        <v>0</v>
      </c>
    </row>
    <row r="104" spans="1:11" x14ac:dyDescent="0.25">
      <c r="A104" s="93">
        <v>154000</v>
      </c>
      <c r="B104" s="3">
        <v>127</v>
      </c>
      <c r="C104" s="63"/>
      <c r="D104" s="14">
        <v>0</v>
      </c>
      <c r="E104" s="9"/>
      <c r="F104" s="15">
        <v>6</v>
      </c>
      <c r="G104" s="16"/>
      <c r="H104" s="15">
        <v>12</v>
      </c>
      <c r="I104" s="16"/>
      <c r="J104" s="15"/>
      <c r="K104" s="16"/>
    </row>
    <row r="105" spans="1:11" x14ac:dyDescent="0.25">
      <c r="A105" s="94"/>
      <c r="B105" s="3"/>
      <c r="C105" s="63">
        <f t="shared" ref="C105" si="49">ROUND(((B104+B106)/2)*(A106-A104)*(1/27),0)</f>
        <v>227</v>
      </c>
      <c r="D105" s="14"/>
      <c r="E105" s="9">
        <f>ROUND(((D104+D106)/2)*(A106-A104)*(1/27),0)</f>
        <v>0</v>
      </c>
      <c r="F105" s="15"/>
      <c r="G105" s="16">
        <f>ROUND(((F104+F106)/2)*(A106-A104)*(1/27),0)</f>
        <v>10</v>
      </c>
      <c r="H105" s="15"/>
      <c r="I105" s="16">
        <f>ROUND(((H104+H106)/2)*(A106-A104)*(1/27),0)</f>
        <v>19</v>
      </c>
      <c r="J105" s="15"/>
      <c r="K105" s="16">
        <f>ROUND(((J104+J106)/2)*(A106-A104)*(1/27),0)</f>
        <v>0</v>
      </c>
    </row>
    <row r="106" spans="1:11" x14ac:dyDescent="0.25">
      <c r="A106" s="93">
        <v>154050</v>
      </c>
      <c r="B106" s="3">
        <v>118</v>
      </c>
      <c r="C106" s="63"/>
      <c r="D106" s="14">
        <v>0</v>
      </c>
      <c r="E106" s="9"/>
      <c r="F106" s="15">
        <v>5</v>
      </c>
      <c r="G106" s="16"/>
      <c r="H106" s="15">
        <v>8</v>
      </c>
      <c r="I106" s="16"/>
      <c r="J106" s="15"/>
      <c r="K106" s="16"/>
    </row>
    <row r="107" spans="1:11" x14ac:dyDescent="0.25">
      <c r="A107" s="94"/>
      <c r="B107" s="3"/>
      <c r="C107" s="63">
        <f t="shared" ref="C107" si="50">ROUND(((B106+B108)/2)*(A108-A106)*(1/27),0)</f>
        <v>222</v>
      </c>
      <c r="D107" s="14"/>
      <c r="E107" s="9">
        <f>ROUND(((D106+D108)/2)*(A108-A106)*(1/27),0)</f>
        <v>0</v>
      </c>
      <c r="F107" s="15"/>
      <c r="G107" s="16">
        <f>ROUND(((F106+F108)/2)*(A108-A106)*(1/27),0)</f>
        <v>8</v>
      </c>
      <c r="H107" s="15"/>
      <c r="I107" s="16">
        <f>ROUND(((H106+H108)/2)*(A108-A106)*(1/27),0)</f>
        <v>14</v>
      </c>
      <c r="J107" s="15"/>
      <c r="K107" s="16">
        <f>ROUND(((J106+J108)/2)*(A108-A106)*(1/27),0)</f>
        <v>0</v>
      </c>
    </row>
    <row r="108" spans="1:11" x14ac:dyDescent="0.25">
      <c r="A108" s="93">
        <v>154100</v>
      </c>
      <c r="B108" s="3">
        <v>122</v>
      </c>
      <c r="C108" s="63"/>
      <c r="D108" s="14">
        <v>0</v>
      </c>
      <c r="E108" s="9"/>
      <c r="F108" s="15">
        <v>4</v>
      </c>
      <c r="G108" s="16"/>
      <c r="H108" s="15">
        <v>7</v>
      </c>
      <c r="I108" s="16"/>
      <c r="J108" s="15"/>
      <c r="K108" s="16"/>
    </row>
    <row r="109" spans="1:11" x14ac:dyDescent="0.25">
      <c r="A109" s="94"/>
      <c r="B109" s="3"/>
      <c r="C109" s="63">
        <f t="shared" ref="C109:C111" si="51">ROUND(((B108+B110)/2)*(A110-A108)*(1/27),0)</f>
        <v>216</v>
      </c>
      <c r="D109" s="14"/>
      <c r="E109" s="9">
        <f>ROUND(((D108+D110)/2)*(A110-A108)*(1/27),0)</f>
        <v>0</v>
      </c>
      <c r="F109" s="15"/>
      <c r="G109" s="16">
        <f>ROUND(((F108+F110)/2)*(A110-A108)*(1/27),0)</f>
        <v>6</v>
      </c>
      <c r="H109" s="15"/>
      <c r="I109" s="16">
        <f>ROUND(((H108+H110)/2)*(A110-A108)*(1/27),0)</f>
        <v>13</v>
      </c>
      <c r="J109" s="15"/>
      <c r="K109" s="16">
        <f>ROUND(((J108+J110)/2)*(A110-A108)*(1/27),0)</f>
        <v>0</v>
      </c>
    </row>
    <row r="110" spans="1:11" x14ac:dyDescent="0.25">
      <c r="A110" s="93">
        <v>154150</v>
      </c>
      <c r="B110" s="3">
        <v>111</v>
      </c>
      <c r="C110" s="63"/>
      <c r="D110" s="14">
        <v>0</v>
      </c>
      <c r="E110" s="9"/>
      <c r="F110" s="15">
        <v>3</v>
      </c>
      <c r="G110" s="16"/>
      <c r="H110" s="15">
        <v>7</v>
      </c>
      <c r="I110" s="16"/>
      <c r="J110" s="15"/>
      <c r="K110" s="16"/>
    </row>
    <row r="111" spans="1:11" x14ac:dyDescent="0.25">
      <c r="A111" s="94"/>
      <c r="B111" s="3"/>
      <c r="C111" s="63">
        <f t="shared" si="51"/>
        <v>172</v>
      </c>
      <c r="D111" s="14"/>
      <c r="E111" s="9">
        <f>ROUND(((D110+D112)/2)*(A112-A110)*(1/27),0)</f>
        <v>0</v>
      </c>
      <c r="F111" s="15"/>
      <c r="G111" s="16">
        <f>ROUND(((F110+F112)/2)*(A112-A110)*(1/27),0)</f>
        <v>6</v>
      </c>
      <c r="H111" s="15"/>
      <c r="I111" s="16">
        <f>ROUND(((H110+H112)/2)*(A112-A110)*(1/27),0)</f>
        <v>13</v>
      </c>
      <c r="J111" s="15"/>
      <c r="K111" s="16">
        <v>0</v>
      </c>
    </row>
    <row r="112" spans="1:11" x14ac:dyDescent="0.25">
      <c r="A112" s="93">
        <v>154200</v>
      </c>
      <c r="B112" s="3">
        <v>75</v>
      </c>
      <c r="C112" s="63"/>
      <c r="D112" s="14">
        <v>0</v>
      </c>
      <c r="E112" s="9"/>
      <c r="F112" s="15">
        <v>3</v>
      </c>
      <c r="G112" s="16"/>
      <c r="H112" s="15">
        <v>7</v>
      </c>
      <c r="I112" s="16"/>
      <c r="J112" s="15"/>
      <c r="K112" s="16"/>
    </row>
    <row r="113" spans="1:17" x14ac:dyDescent="0.25">
      <c r="A113" s="94"/>
      <c r="B113" s="3"/>
      <c r="C113" s="140">
        <f>ROUND(((B112+B114)/2)*(A114-A112)*(1/27),0)</f>
        <v>115</v>
      </c>
      <c r="D113" s="14"/>
      <c r="E113" s="9">
        <f>ROUND(((D112+D114)/2)*(A114-A112)*(1/27),0)</f>
        <v>0</v>
      </c>
      <c r="F113" s="15"/>
      <c r="G113" s="16">
        <f>ROUND(((F112+F114)/2)*(A114-A112)*(1/27),0)</f>
        <v>6</v>
      </c>
      <c r="H113" s="15"/>
      <c r="I113" s="16">
        <f>ROUND(((H112+H114)/2)*(A114-A112)*(1/27),0)</f>
        <v>13</v>
      </c>
      <c r="J113" s="15"/>
      <c r="K113" s="16">
        <v>0</v>
      </c>
    </row>
    <row r="114" spans="1:17" x14ac:dyDescent="0.25">
      <c r="A114" s="93">
        <v>154250</v>
      </c>
      <c r="B114" s="3">
        <v>49</v>
      </c>
      <c r="C114" s="63"/>
      <c r="D114" s="14">
        <v>0</v>
      </c>
      <c r="E114" s="9"/>
      <c r="F114" s="15">
        <v>3</v>
      </c>
      <c r="G114" s="16"/>
      <c r="H114" s="15">
        <v>7</v>
      </c>
      <c r="I114" s="16"/>
      <c r="J114" s="15"/>
      <c r="K114" s="16"/>
    </row>
    <row r="115" spans="1:17" x14ac:dyDescent="0.25">
      <c r="A115" s="94"/>
      <c r="B115" s="3"/>
      <c r="C115" s="63">
        <f>ROUND(((B114+B116)/2)*(A116-A114)*(1/27),0)</f>
        <v>58</v>
      </c>
      <c r="D115" s="14"/>
      <c r="E115" s="9">
        <f>ROUND(((D114+D116)/2)*(A116-A114)*(1/27),0)</f>
        <v>0</v>
      </c>
      <c r="F115" s="15"/>
      <c r="G115" s="16">
        <f>ROUND(((F114+F116)/2)*(A116-A114)*(1/27),0)</f>
        <v>5</v>
      </c>
      <c r="H115" s="15"/>
      <c r="I115" s="16">
        <f>ROUND(((H114+H116)/2)*(A116-A114)*(1/27),0)</f>
        <v>13</v>
      </c>
      <c r="J115" s="15"/>
      <c r="K115" s="16">
        <f>ROUND(((J114+J116)/2)*(A116-A114)*(1/27),0)</f>
        <v>0</v>
      </c>
    </row>
    <row r="116" spans="1:17" x14ac:dyDescent="0.25">
      <c r="A116" s="93">
        <v>154300</v>
      </c>
      <c r="B116" s="3">
        <v>14</v>
      </c>
      <c r="C116" s="63"/>
      <c r="D116" s="14">
        <v>0</v>
      </c>
      <c r="E116" s="9"/>
      <c r="F116" s="15">
        <v>2</v>
      </c>
      <c r="G116" s="16"/>
      <c r="H116" s="15">
        <v>7</v>
      </c>
      <c r="I116" s="16"/>
      <c r="J116" s="15"/>
      <c r="K116" s="16"/>
    </row>
    <row r="117" spans="1:17" x14ac:dyDescent="0.25">
      <c r="A117" s="94"/>
      <c r="B117" s="3"/>
      <c r="C117" s="63">
        <f t="shared" ref="C117" si="52">ROUND(((B116+B118)/2)*(A118-A116)*(1/27),0)</f>
        <v>13</v>
      </c>
      <c r="D117" s="14"/>
      <c r="E117" s="9">
        <f>ROUND(((D116+D118)/2)*(A118-A116)*(1/27),0)</f>
        <v>0</v>
      </c>
      <c r="F117" s="15"/>
      <c r="G117" s="16">
        <f>ROUND(((F116+F118)/2)*(A118-A116)*(1/27),0)</f>
        <v>2</v>
      </c>
      <c r="H117" s="15"/>
      <c r="I117" s="16">
        <f>ROUND(((H116+H118)/2)*(A118-A116)*(1/27),0)</f>
        <v>6</v>
      </c>
      <c r="J117" s="15"/>
      <c r="K117" s="16">
        <f>ROUND(((J116+J118)/2)*(A118-A116)*(1/27),0)</f>
        <v>0</v>
      </c>
    </row>
    <row r="118" spans="1:17" x14ac:dyDescent="0.25">
      <c r="A118" s="93">
        <v>154350</v>
      </c>
      <c r="B118" s="3">
        <v>0</v>
      </c>
      <c r="C118" s="63"/>
      <c r="D118" s="14">
        <v>0</v>
      </c>
      <c r="E118" s="9"/>
      <c r="F118" s="15">
        <v>0</v>
      </c>
      <c r="G118" s="16"/>
      <c r="H118" s="15">
        <v>0</v>
      </c>
      <c r="I118" s="16"/>
      <c r="J118" s="15"/>
      <c r="K118" s="16"/>
    </row>
    <row r="120" spans="1:17" ht="15.75" thickBot="1" x14ac:dyDescent="0.3"/>
    <row r="121" spans="1:17" ht="18" customHeight="1" thickBot="1" x14ac:dyDescent="0.3">
      <c r="M121" s="189" t="s">
        <v>90</v>
      </c>
      <c r="N121" s="190"/>
      <c r="O121" s="190"/>
      <c r="P121" s="190"/>
      <c r="Q121" s="191"/>
    </row>
    <row r="122" spans="1:17" ht="15" customHeight="1" x14ac:dyDescent="0.25">
      <c r="B122" s="29" t="s">
        <v>3</v>
      </c>
      <c r="C122" s="11">
        <f>SUM(C4:C117)</f>
        <v>5340</v>
      </c>
      <c r="D122" s="5"/>
      <c r="E122" s="12">
        <f>SUM(E4:E117)</f>
        <v>11931</v>
      </c>
      <c r="M122" s="192"/>
      <c r="N122" s="193"/>
      <c r="O122" s="193"/>
      <c r="P122" s="193"/>
      <c r="Q122" s="194"/>
    </row>
    <row r="123" spans="1:17" ht="15.75" thickBot="1" x14ac:dyDescent="0.3">
      <c r="B123" s="6" t="s">
        <v>4</v>
      </c>
      <c r="C123" s="178">
        <f>C122-E122</f>
        <v>-6591</v>
      </c>
      <c r="D123" s="179"/>
      <c r="E123" s="180"/>
      <c r="M123" s="24"/>
      <c r="N123" s="1"/>
      <c r="O123" s="1"/>
      <c r="P123" s="1"/>
      <c r="Q123" s="25"/>
    </row>
    <row r="124" spans="1:17" ht="15.75" thickBot="1" x14ac:dyDescent="0.3">
      <c r="M124" s="47" t="s">
        <v>6</v>
      </c>
      <c r="N124" s="48" t="s">
        <v>7</v>
      </c>
      <c r="O124" s="48" t="s">
        <v>95</v>
      </c>
      <c r="P124" s="48" t="s">
        <v>96</v>
      </c>
      <c r="Q124" s="49" t="s">
        <v>12</v>
      </c>
    </row>
    <row r="125" spans="1:17" ht="15.75" thickTop="1" x14ac:dyDescent="0.25">
      <c r="M125" s="24"/>
      <c r="N125" s="1"/>
      <c r="O125" s="1"/>
      <c r="P125" s="1"/>
      <c r="Q125" s="25"/>
    </row>
    <row r="126" spans="1:17" ht="15.75" thickBot="1" x14ac:dyDescent="0.3">
      <c r="M126" s="54">
        <f>SUM(C89:C117)</f>
        <v>3537</v>
      </c>
      <c r="N126" s="55">
        <f>SUM(E89:E117)</f>
        <v>0</v>
      </c>
      <c r="O126" s="55">
        <f>SUM(G91:G117)</f>
        <v>172</v>
      </c>
      <c r="P126" s="55">
        <f>SUM(I91:I117)</f>
        <v>329</v>
      </c>
      <c r="Q126" s="56">
        <f>SUM(K91:K117)</f>
        <v>0</v>
      </c>
    </row>
    <row r="128" spans="1:17" x14ac:dyDescent="0.25">
      <c r="M128" s="91">
        <f>M34+M126+M92</f>
        <v>5340</v>
      </c>
      <c r="N128" s="92">
        <f>N34+N126+N92</f>
        <v>11931</v>
      </c>
      <c r="O128" s="91">
        <f>O34+O126+O92</f>
        <v>1179</v>
      </c>
      <c r="P128" s="91">
        <f>P34+P126+P92</f>
        <v>2002</v>
      </c>
      <c r="Q128" s="91">
        <f>Q34+Q126+Q92</f>
        <v>0</v>
      </c>
    </row>
  </sheetData>
  <mergeCells count="12">
    <mergeCell ref="C123:E123"/>
    <mergeCell ref="M29:Q29"/>
    <mergeCell ref="A1:K1"/>
    <mergeCell ref="B2:C2"/>
    <mergeCell ref="D2:E2"/>
    <mergeCell ref="F2:G2"/>
    <mergeCell ref="H2:I2"/>
    <mergeCell ref="J2:K2"/>
    <mergeCell ref="M87:Q87"/>
    <mergeCell ref="M121:Q122"/>
    <mergeCell ref="M88:Q88"/>
    <mergeCell ref="M30:Q30"/>
  </mergeCells>
  <pageMargins left="0.7" right="0.7" top="0.75" bottom="0.75" header="0.3" footer="0.3"/>
  <pageSetup scale="59" fitToHeight="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73346A-3031-4EB6-AF88-53BB033FF0B6}">
  <dimension ref="A1:R34"/>
  <sheetViews>
    <sheetView workbookViewId="0">
      <selection activeCell="J14" sqref="J14"/>
    </sheetView>
  </sheetViews>
  <sheetFormatPr defaultRowHeight="15" x14ac:dyDescent="0.25"/>
  <cols>
    <col min="1" max="1" width="9.140625" style="111"/>
    <col min="4" max="4" width="5" customWidth="1"/>
    <col min="7" max="7" width="4.42578125" customWidth="1"/>
  </cols>
  <sheetData>
    <row r="1" spans="1:18" s="1" customFormat="1" x14ac:dyDescent="0.25">
      <c r="A1" s="110"/>
      <c r="B1" s="1" t="s">
        <v>6</v>
      </c>
      <c r="E1" s="1" t="s">
        <v>7</v>
      </c>
      <c r="I1" s="1" t="s">
        <v>95</v>
      </c>
      <c r="K1" s="1" t="s">
        <v>96</v>
      </c>
      <c r="N1" s="141" t="s">
        <v>99</v>
      </c>
      <c r="Q1" s="141" t="s">
        <v>12</v>
      </c>
    </row>
    <row r="2" spans="1:18" s="1" customFormat="1" x14ac:dyDescent="0.25">
      <c r="A2" s="110"/>
      <c r="B2" s="1" t="s">
        <v>62</v>
      </c>
      <c r="C2" s="1" t="s">
        <v>63</v>
      </c>
      <c r="E2" s="1" t="s">
        <v>62</v>
      </c>
      <c r="F2" s="1" t="s">
        <v>63</v>
      </c>
      <c r="N2" s="1" t="s">
        <v>62</v>
      </c>
      <c r="O2" s="1" t="s">
        <v>63</v>
      </c>
      <c r="Q2" s="1" t="s">
        <v>62</v>
      </c>
      <c r="R2" s="1" t="s">
        <v>63</v>
      </c>
    </row>
    <row r="3" spans="1:18" x14ac:dyDescent="0.25">
      <c r="A3" s="111">
        <v>152580</v>
      </c>
      <c r="B3">
        <v>28</v>
      </c>
      <c r="E3">
        <v>278</v>
      </c>
      <c r="I3">
        <v>15</v>
      </c>
      <c r="K3">
        <v>23</v>
      </c>
    </row>
    <row r="4" spans="1:18" x14ac:dyDescent="0.25">
      <c r="C4">
        <f>ROUND(((B5+B3)/2)*($A5-$A3)/27,0)</f>
        <v>21</v>
      </c>
      <c r="F4">
        <f>ROUND(((E5+E3)/2)*($A5-$A3)/27,0)</f>
        <v>206</v>
      </c>
      <c r="J4">
        <f>ROUND(((I5+I3)/2)*($A5-$A3)/27,0)</f>
        <v>11</v>
      </c>
      <c r="L4">
        <f>ROUND(((K5+K3)/2)*($A5-$A3)/27,0)</f>
        <v>17</v>
      </c>
    </row>
    <row r="5" spans="1:18" x14ac:dyDescent="0.25">
      <c r="A5" s="111">
        <v>152600</v>
      </c>
      <c r="B5" s="112">
        <v>28</v>
      </c>
      <c r="E5" s="112">
        <v>278</v>
      </c>
      <c r="I5">
        <v>15</v>
      </c>
      <c r="K5">
        <v>23</v>
      </c>
      <c r="N5" s="112">
        <v>976</v>
      </c>
      <c r="Q5" s="112">
        <v>698</v>
      </c>
    </row>
    <row r="6" spans="1:18" x14ac:dyDescent="0.25">
      <c r="C6">
        <f t="shared" ref="C6" si="0">ROUND(((B7+B5)/2)*($A7-$A5)/27,0)</f>
        <v>55</v>
      </c>
      <c r="J6">
        <f t="shared" ref="J6" si="1">ROUND(((I7+I5)/2)*($A7-$A5)/27,0)</f>
        <v>28</v>
      </c>
      <c r="L6">
        <f t="shared" ref="L6" si="2">ROUND(((K7+K5)/2)*($A7-$A5)/27,0)</f>
        <v>43</v>
      </c>
      <c r="O6">
        <f t="shared" ref="O6" si="3">ROUND(((N7+N5)/2)*($A7-$A5)/27,0)</f>
        <v>1693</v>
      </c>
      <c r="R6">
        <f t="shared" ref="R6" si="4">ROUND(((Q7+Q5)/2)*($A7-$A5)/27,0)</f>
        <v>1239</v>
      </c>
    </row>
    <row r="7" spans="1:18" x14ac:dyDescent="0.25">
      <c r="A7" s="111">
        <v>152650</v>
      </c>
      <c r="B7" s="112">
        <v>31</v>
      </c>
      <c r="E7" s="112"/>
      <c r="I7">
        <v>15</v>
      </c>
      <c r="K7">
        <v>23</v>
      </c>
      <c r="N7" s="112">
        <v>852</v>
      </c>
      <c r="Q7" s="112">
        <v>640</v>
      </c>
    </row>
    <row r="8" spans="1:18" x14ac:dyDescent="0.25">
      <c r="C8">
        <f t="shared" ref="C8" si="5">ROUND(((B9+B7)/2)*($A9-$A7)/27,0)</f>
        <v>58</v>
      </c>
      <c r="F8">
        <f t="shared" ref="F8" si="6">ROUND(((E9+E7)/2)*($A9-$A7)/27,0)</f>
        <v>0</v>
      </c>
      <c r="J8">
        <f t="shared" ref="J8" si="7">ROUND(((I9+I7)/2)*($A9-$A7)/27,0)</f>
        <v>28</v>
      </c>
      <c r="L8">
        <f t="shared" ref="L8" si="8">ROUND(((K9+K7)/2)*($A9-$A7)/27,0)</f>
        <v>43</v>
      </c>
      <c r="O8">
        <f t="shared" ref="O8" si="9">ROUND(((N9+N7)/2)*($A9-$A7)/27,0)</f>
        <v>1297</v>
      </c>
      <c r="R8">
        <f t="shared" ref="R8" si="10">ROUND(((Q9+Q7)/2)*($A9-$A7)/27,0)</f>
        <v>1008</v>
      </c>
    </row>
    <row r="9" spans="1:18" x14ac:dyDescent="0.25">
      <c r="A9" s="111">
        <v>152700</v>
      </c>
      <c r="B9" s="112">
        <v>32</v>
      </c>
      <c r="E9" s="112"/>
      <c r="I9">
        <v>15</v>
      </c>
      <c r="K9">
        <v>23</v>
      </c>
      <c r="N9" s="112">
        <v>549</v>
      </c>
      <c r="Q9" s="112">
        <v>449</v>
      </c>
    </row>
    <row r="10" spans="1:18" x14ac:dyDescent="0.25">
      <c r="C10">
        <f t="shared" ref="C10" si="11">ROUND(((B11+B9)/2)*($A11-$A9)/27,0)</f>
        <v>60</v>
      </c>
      <c r="J10">
        <f t="shared" ref="J10" si="12">ROUND(((I11+I9)/2)*($A11-$A9)/27,0)</f>
        <v>32</v>
      </c>
      <c r="L10">
        <f t="shared" ref="L10" si="13">ROUND(((K11+K9)/2)*($A11-$A9)/27,0)</f>
        <v>43</v>
      </c>
      <c r="O10">
        <f t="shared" ref="O10" si="14">ROUND(((N11+N9)/2)*($A11-$A9)/27,0)</f>
        <v>1086</v>
      </c>
      <c r="R10">
        <f t="shared" ref="R10" si="15">ROUND(((Q11+Q9)/2)*($A11-$A9)/27,0)</f>
        <v>833</v>
      </c>
    </row>
    <row r="11" spans="1:18" x14ac:dyDescent="0.25">
      <c r="A11" s="111">
        <v>152750</v>
      </c>
      <c r="B11" s="112">
        <v>33</v>
      </c>
      <c r="E11" s="112">
        <v>173</v>
      </c>
      <c r="I11">
        <v>20</v>
      </c>
      <c r="K11">
        <v>23</v>
      </c>
      <c r="N11" s="112">
        <v>624</v>
      </c>
      <c r="Q11" s="112">
        <v>451</v>
      </c>
    </row>
    <row r="12" spans="1:18" x14ac:dyDescent="0.25">
      <c r="A12" s="113">
        <v>152790</v>
      </c>
      <c r="B12" s="100">
        <v>33</v>
      </c>
      <c r="C12" s="100">
        <f>ROUND(((B12+B11)/2)*($A12-$A11)/27,0)</f>
        <v>49</v>
      </c>
      <c r="D12" s="100"/>
      <c r="E12" s="100">
        <v>173</v>
      </c>
      <c r="F12" s="100">
        <f>ROUND(((E12+E11)/2)*($A12-$A11)/27,0)</f>
        <v>256</v>
      </c>
      <c r="G12" s="100"/>
      <c r="H12" s="100" t="s">
        <v>97</v>
      </c>
      <c r="I12" s="100">
        <v>20</v>
      </c>
      <c r="J12" s="100">
        <f>ROUND(((I12+I11)/2)*($A12-$A11)/27,0)</f>
        <v>30</v>
      </c>
      <c r="K12" s="100">
        <v>23</v>
      </c>
      <c r="L12">
        <f>ROUND(((K12+K11)/2)*($A12-$A11)/27,0)</f>
        <v>34</v>
      </c>
      <c r="N12" s="100"/>
      <c r="O12" s="100"/>
      <c r="Q12" s="100"/>
      <c r="R12" s="100"/>
    </row>
    <row r="13" spans="1:18" x14ac:dyDescent="0.25">
      <c r="A13" s="111">
        <v>152800</v>
      </c>
      <c r="B13" s="114">
        <v>0</v>
      </c>
      <c r="D13" s="114"/>
      <c r="E13" s="114">
        <v>0</v>
      </c>
      <c r="H13" t="s">
        <v>64</v>
      </c>
      <c r="K13">
        <v>49</v>
      </c>
      <c r="L13">
        <f>ROUND(((K13+K13)/2)*($A13-$A12)/27,0)</f>
        <v>18</v>
      </c>
      <c r="N13" s="114"/>
      <c r="Q13" s="114"/>
    </row>
    <row r="14" spans="1:18" x14ac:dyDescent="0.25">
      <c r="B14" s="114"/>
      <c r="C14">
        <f t="shared" ref="C14" si="16">ROUND(((B15+B13)/2)*($A15-$A13)/27,0)</f>
        <v>0</v>
      </c>
      <c r="D14" s="114"/>
      <c r="E14" s="114"/>
      <c r="F14">
        <f t="shared" ref="F14" si="17">ROUND(((E15+E13)/2)*($A15-$A13)/27,0)</f>
        <v>0</v>
      </c>
      <c r="J14">
        <f t="shared" ref="J14" si="18">ROUND(((I15+I13)/2)*($A15-$A13)/27,0)</f>
        <v>0</v>
      </c>
      <c r="L14">
        <f>ROUND(((K15+K13)/2)*($A15-$A13)/27,0)</f>
        <v>91</v>
      </c>
      <c r="N14" s="114"/>
      <c r="O14">
        <f t="shared" ref="O14" si="19">ROUND(((N15+N13)/2)*($A15-$A13)/27,0)</f>
        <v>0</v>
      </c>
      <c r="Q14" s="114"/>
      <c r="R14">
        <f t="shared" ref="R14" si="20">ROUND(((Q15+Q13)/2)*($A15-$A13)/27,0)</f>
        <v>0</v>
      </c>
    </row>
    <row r="15" spans="1:18" x14ac:dyDescent="0.25">
      <c r="A15" s="111">
        <v>152850</v>
      </c>
      <c r="B15" s="114">
        <v>0</v>
      </c>
      <c r="D15" s="114"/>
      <c r="E15" s="114">
        <v>0</v>
      </c>
      <c r="H15" t="s">
        <v>64</v>
      </c>
      <c r="K15">
        <v>49</v>
      </c>
      <c r="N15" s="114"/>
      <c r="Q15" s="114"/>
    </row>
    <row r="16" spans="1:18" x14ac:dyDescent="0.25">
      <c r="B16" s="114"/>
      <c r="C16">
        <f t="shared" ref="C16" si="21">ROUND(((B17+B15)/2)*($A17-$A15)/27,0)</f>
        <v>0</v>
      </c>
      <c r="D16" s="114"/>
      <c r="E16" s="114"/>
      <c r="F16">
        <f t="shared" ref="F16" si="22">ROUND(((E17+E15)/2)*($A17-$A15)/27,0)</f>
        <v>0</v>
      </c>
      <c r="J16">
        <f t="shared" ref="J16" si="23">ROUND(((I17+I15)/2)*($A17-$A15)/27,0)</f>
        <v>0</v>
      </c>
      <c r="L16">
        <f t="shared" ref="L16" si="24">ROUND(((K17+K15)/2)*($A17-$A15)/27,0)</f>
        <v>91</v>
      </c>
      <c r="N16" s="114"/>
      <c r="O16">
        <f t="shared" ref="O16" si="25">ROUND(((N17+N15)/2)*($A17-$A15)/27,0)</f>
        <v>0</v>
      </c>
      <c r="Q16" s="114"/>
      <c r="R16">
        <f t="shared" ref="R16" si="26">ROUND(((Q17+Q15)/2)*($A17-$A15)/27,0)</f>
        <v>0</v>
      </c>
    </row>
    <row r="17" spans="1:18" x14ac:dyDescent="0.25">
      <c r="A17" s="111">
        <v>152900</v>
      </c>
      <c r="B17" s="114">
        <v>0</v>
      </c>
      <c r="D17" s="114"/>
      <c r="E17" s="114">
        <v>0</v>
      </c>
      <c r="H17" t="s">
        <v>64</v>
      </c>
      <c r="K17">
        <v>49</v>
      </c>
      <c r="N17" s="114"/>
      <c r="Q17" s="114"/>
    </row>
    <row r="18" spans="1:18" x14ac:dyDescent="0.25">
      <c r="B18" s="114"/>
      <c r="C18">
        <f t="shared" ref="C18" si="27">ROUND(((B19+B17)/2)*($A19-$A17)/27,0)</f>
        <v>0</v>
      </c>
      <c r="D18" s="114"/>
      <c r="E18" s="114"/>
      <c r="F18">
        <f t="shared" ref="F18" si="28">ROUND(((E19+E17)/2)*($A19-$A17)/27,0)</f>
        <v>0</v>
      </c>
      <c r="J18">
        <f t="shared" ref="J18" si="29">ROUND(((I19+I17)/2)*($A19-$A17)/27,0)</f>
        <v>0</v>
      </c>
      <c r="L18">
        <f t="shared" ref="L18" si="30">ROUND(((K19+K17)/2)*($A19-$A17)/27,0)</f>
        <v>91</v>
      </c>
      <c r="N18" s="114"/>
      <c r="O18">
        <f t="shared" ref="O18" si="31">ROUND(((N19+N17)/2)*($A19-$A17)/27,0)</f>
        <v>0</v>
      </c>
      <c r="Q18" s="114"/>
      <c r="R18">
        <f t="shared" ref="R18" si="32">ROUND(((Q19+Q17)/2)*($A19-$A17)/27,0)</f>
        <v>0</v>
      </c>
    </row>
    <row r="19" spans="1:18" x14ac:dyDescent="0.25">
      <c r="A19" s="111">
        <v>152950</v>
      </c>
      <c r="B19" s="114">
        <v>0</v>
      </c>
      <c r="D19" s="114"/>
      <c r="E19" s="114">
        <v>0</v>
      </c>
      <c r="K19">
        <v>49</v>
      </c>
      <c r="L19">
        <f>ROUND(((K19+K19)/2)*($A20-$A19)/27,0)</f>
        <v>73</v>
      </c>
      <c r="N19" s="114"/>
      <c r="Q19" s="114"/>
    </row>
    <row r="20" spans="1:18" x14ac:dyDescent="0.25">
      <c r="A20" s="113">
        <v>152990</v>
      </c>
      <c r="B20" s="100">
        <v>33</v>
      </c>
      <c r="C20" s="100">
        <f>ROUND(((B21+B20)/2)*($A21-$A20)/27,0)</f>
        <v>12</v>
      </c>
      <c r="D20" s="100"/>
      <c r="E20" s="100">
        <v>226</v>
      </c>
      <c r="F20" s="100">
        <f>ROUND(((E21+E20)/2)*($A21-$A20)/27,0)</f>
        <v>84</v>
      </c>
      <c r="G20" s="100"/>
      <c r="H20" s="100" t="s">
        <v>98</v>
      </c>
      <c r="I20" s="100">
        <v>22</v>
      </c>
      <c r="J20" s="100">
        <f>ROUND(((I21+I20)/2)*($A21-$A20)/27,0)</f>
        <v>8</v>
      </c>
      <c r="K20" s="100">
        <v>23</v>
      </c>
      <c r="L20">
        <f>ROUND(((K21+K20)/2)*($A21-$A20)/27,0)</f>
        <v>9</v>
      </c>
      <c r="N20" s="100"/>
      <c r="O20" s="100">
        <f>ROUND(((N21+N20)/2)*($A21-$A20)/27,0)</f>
        <v>0</v>
      </c>
      <c r="Q20" s="100"/>
      <c r="R20" s="100">
        <f>ROUND(((Q21+Q20)/2)*($A21-$A20)/27,0)</f>
        <v>0</v>
      </c>
    </row>
    <row r="21" spans="1:18" x14ac:dyDescent="0.25">
      <c r="A21" s="111">
        <v>153000</v>
      </c>
      <c r="B21" s="112">
        <v>33</v>
      </c>
      <c r="E21" s="112">
        <v>226</v>
      </c>
      <c r="I21">
        <v>22</v>
      </c>
      <c r="K21">
        <v>23</v>
      </c>
      <c r="N21" s="112"/>
      <c r="Q21" s="112"/>
    </row>
    <row r="22" spans="1:18" x14ac:dyDescent="0.25">
      <c r="B22" s="112"/>
      <c r="C22">
        <f t="shared" ref="C22" si="33">ROUND(((B23+B21)/2)*($A23-$A21)/27,0)</f>
        <v>60</v>
      </c>
      <c r="E22" s="112"/>
      <c r="F22">
        <f t="shared" ref="F22" si="34">ROUND(((E23+E21)/2)*($A23-$A21)/27,0)</f>
        <v>225</v>
      </c>
      <c r="J22">
        <f t="shared" ref="J22" si="35">ROUND(((I23+I21)/2)*($A23-$A21)/27,0)</f>
        <v>34</v>
      </c>
      <c r="L22">
        <f t="shared" ref="L22" si="36">ROUND(((K23+K21)/2)*($A23-$A21)/27,0)</f>
        <v>43</v>
      </c>
      <c r="N22" s="112"/>
      <c r="O22">
        <f t="shared" ref="O22" si="37">ROUND(((N23+N21)/2)*($A23-$A21)/27,0)</f>
        <v>0</v>
      </c>
      <c r="Q22" s="112"/>
      <c r="R22">
        <f t="shared" ref="R22" si="38">ROUND(((Q23+Q21)/2)*($A23-$A21)/27,0)</f>
        <v>0</v>
      </c>
    </row>
    <row r="23" spans="1:18" x14ac:dyDescent="0.25">
      <c r="A23" s="111">
        <v>153050</v>
      </c>
      <c r="B23" s="112">
        <v>32</v>
      </c>
      <c r="E23" s="112">
        <v>17</v>
      </c>
      <c r="I23">
        <v>15</v>
      </c>
      <c r="K23">
        <v>23</v>
      </c>
      <c r="N23" s="112"/>
      <c r="Q23" s="112"/>
    </row>
    <row r="24" spans="1:18" x14ac:dyDescent="0.25">
      <c r="B24" s="112"/>
      <c r="C24">
        <f t="shared" ref="C24" si="39">ROUND(((B25+B23)/2)*($A25-$A23)/27,0)</f>
        <v>60</v>
      </c>
      <c r="E24" s="112"/>
      <c r="F24">
        <f t="shared" ref="F24" si="40">ROUND(((E25+E23)/2)*($A25-$A23)/27,0)</f>
        <v>19</v>
      </c>
      <c r="J24">
        <f t="shared" ref="J24" si="41">ROUND(((I25+I23)/2)*($A25-$A23)/27,0)</f>
        <v>28</v>
      </c>
      <c r="L24">
        <f t="shared" ref="L24" si="42">ROUND(((K25+K23)/2)*($A25-$A23)/27,0)</f>
        <v>43</v>
      </c>
      <c r="N24" s="112"/>
      <c r="O24">
        <f t="shared" ref="O24" si="43">ROUND(((N25+N23)/2)*($A25-$A23)/27,0)</f>
        <v>0</v>
      </c>
      <c r="Q24" s="112"/>
      <c r="R24">
        <f t="shared" ref="R24" si="44">ROUND(((Q25+Q23)/2)*($A25-$A23)/27,0)</f>
        <v>0</v>
      </c>
    </row>
    <row r="25" spans="1:18" x14ac:dyDescent="0.25">
      <c r="A25" s="111">
        <v>153100</v>
      </c>
      <c r="B25" s="112">
        <v>33</v>
      </c>
      <c r="E25" s="112">
        <v>4</v>
      </c>
      <c r="I25">
        <v>15</v>
      </c>
      <c r="K25">
        <v>23</v>
      </c>
      <c r="N25" s="112"/>
      <c r="Q25" s="112"/>
    </row>
    <row r="26" spans="1:18" x14ac:dyDescent="0.25">
      <c r="B26" s="112"/>
      <c r="C26">
        <f t="shared" ref="C26" si="45">ROUND(((B27+B25)/2)*($A27-$A25)/27,0)</f>
        <v>123</v>
      </c>
      <c r="E26" s="112"/>
      <c r="F26">
        <f t="shared" ref="F26" si="46">ROUND(((E27+E25)/2)*($A27-$A25)/27,0)</f>
        <v>4</v>
      </c>
      <c r="J26">
        <f t="shared" ref="J26" si="47">ROUND(((I27+I25)/2)*($A27-$A25)/27,0)</f>
        <v>27</v>
      </c>
      <c r="L26">
        <f t="shared" ref="L26" si="48">ROUND(((K27+K25)/2)*($A27-$A25)/27,0)</f>
        <v>43</v>
      </c>
      <c r="N26" s="112"/>
      <c r="O26">
        <f t="shared" ref="O26" si="49">ROUND(((N27+N25)/2)*($A27-$A25)/27,0)</f>
        <v>0</v>
      </c>
      <c r="Q26" s="112"/>
      <c r="R26">
        <f t="shared" ref="R26" si="50">ROUND(((Q27+Q25)/2)*($A27-$A25)/27,0)</f>
        <v>0</v>
      </c>
    </row>
    <row r="27" spans="1:18" x14ac:dyDescent="0.25">
      <c r="A27" s="111">
        <v>153150</v>
      </c>
      <c r="B27">
        <v>100</v>
      </c>
      <c r="E27">
        <v>0</v>
      </c>
      <c r="I27">
        <v>14</v>
      </c>
      <c r="K27">
        <v>23</v>
      </c>
    </row>
    <row r="28" spans="1:18" x14ac:dyDescent="0.25">
      <c r="C28">
        <f t="shared" ref="C28" si="51">ROUND(((B29+B27)/2)*($A29-$A27)/27,0)</f>
        <v>123</v>
      </c>
      <c r="F28">
        <f t="shared" ref="F28" si="52">ROUND(((E29+E27)/2)*($A29-$A27)/27,0)</f>
        <v>8</v>
      </c>
      <c r="J28">
        <f t="shared" ref="J28" si="53">ROUND(((I29+I27)/2)*($A29-$A27)/27,0)</f>
        <v>27</v>
      </c>
      <c r="L28">
        <f t="shared" ref="L28" si="54">ROUND(((K29+K27)/2)*($A29-$A27)/27,0)</f>
        <v>43</v>
      </c>
      <c r="O28">
        <f t="shared" ref="O28" si="55">ROUND(((N29+N27)/2)*($A29-$A27)/27,0)</f>
        <v>0</v>
      </c>
      <c r="R28">
        <f t="shared" ref="R28" si="56">ROUND(((Q29+Q27)/2)*($A29-$A27)/27,0)</f>
        <v>0</v>
      </c>
    </row>
    <row r="29" spans="1:18" x14ac:dyDescent="0.25">
      <c r="A29" s="111">
        <v>153200</v>
      </c>
      <c r="B29">
        <v>33</v>
      </c>
      <c r="E29">
        <v>9</v>
      </c>
      <c r="I29">
        <v>15</v>
      </c>
      <c r="K29">
        <v>23</v>
      </c>
    </row>
    <row r="31" spans="1:18" x14ac:dyDescent="0.25">
      <c r="A31" s="111" t="s">
        <v>65</v>
      </c>
      <c r="C31">
        <f>SUM(C3:C30)</f>
        <v>621</v>
      </c>
      <c r="F31">
        <f>SUM(F3:F30)</f>
        <v>802</v>
      </c>
      <c r="J31">
        <f>SUM(J3:J30)</f>
        <v>253</v>
      </c>
      <c r="L31">
        <f>SUM(L3:L30)</f>
        <v>725</v>
      </c>
      <c r="O31">
        <f>SUM(O3:O30)</f>
        <v>4076</v>
      </c>
      <c r="R31">
        <f>SUM(R3:R30)</f>
        <v>3080</v>
      </c>
    </row>
    <row r="32" spans="1:18" x14ac:dyDescent="0.25">
      <c r="C32" t="s">
        <v>6</v>
      </c>
      <c r="F32" t="s">
        <v>7</v>
      </c>
      <c r="J32" t="s">
        <v>92</v>
      </c>
      <c r="L32" t="s">
        <v>93</v>
      </c>
      <c r="O32" t="s">
        <v>100</v>
      </c>
      <c r="R32" t="s">
        <v>12</v>
      </c>
    </row>
    <row r="34" spans="2:2" x14ac:dyDescent="0.25">
      <c r="B34" s="115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4"/>
  <sheetViews>
    <sheetView workbookViewId="0">
      <selection activeCell="K26" sqref="K26"/>
    </sheetView>
  </sheetViews>
  <sheetFormatPr defaultRowHeight="15" x14ac:dyDescent="0.25"/>
  <sheetData>
    <row r="1" spans="1:4" x14ac:dyDescent="0.25">
      <c r="A1" s="196" t="s">
        <v>24</v>
      </c>
      <c r="B1" s="196"/>
      <c r="C1" s="196"/>
      <c r="D1" s="196"/>
    </row>
    <row r="2" spans="1:4" x14ac:dyDescent="0.25">
      <c r="C2" t="s">
        <v>7</v>
      </c>
      <c r="D2" t="s">
        <v>6</v>
      </c>
    </row>
    <row r="3" spans="1:4" x14ac:dyDescent="0.25">
      <c r="A3" t="s">
        <v>25</v>
      </c>
      <c r="C3">
        <v>0</v>
      </c>
      <c r="D3">
        <v>483</v>
      </c>
    </row>
    <row r="4" spans="1:4" x14ac:dyDescent="0.25">
      <c r="A4" t="s">
        <v>26</v>
      </c>
      <c r="C4">
        <v>0</v>
      </c>
      <c r="D4">
        <v>515</v>
      </c>
    </row>
    <row r="5" spans="1:4" x14ac:dyDescent="0.25">
      <c r="A5" t="s">
        <v>27</v>
      </c>
      <c r="C5">
        <v>0</v>
      </c>
      <c r="D5">
        <v>9</v>
      </c>
    </row>
    <row r="6" spans="1:4" x14ac:dyDescent="0.25">
      <c r="A6" t="s">
        <v>28</v>
      </c>
      <c r="C6">
        <v>0</v>
      </c>
      <c r="D6">
        <v>24</v>
      </c>
    </row>
    <row r="7" spans="1:4" x14ac:dyDescent="0.25">
      <c r="A7" t="s">
        <v>29</v>
      </c>
      <c r="C7">
        <v>0</v>
      </c>
      <c r="D7">
        <v>43</v>
      </c>
    </row>
    <row r="8" spans="1:4" x14ac:dyDescent="0.25">
      <c r="A8" t="s">
        <v>30</v>
      </c>
      <c r="C8">
        <v>0</v>
      </c>
      <c r="D8">
        <v>42</v>
      </c>
    </row>
    <row r="9" spans="1:4" x14ac:dyDescent="0.25">
      <c r="A9" t="s">
        <v>31</v>
      </c>
      <c r="C9">
        <v>0</v>
      </c>
      <c r="D9">
        <v>821</v>
      </c>
    </row>
    <row r="10" spans="1:4" x14ac:dyDescent="0.25">
      <c r="A10" t="s">
        <v>32</v>
      </c>
      <c r="C10">
        <v>0</v>
      </c>
      <c r="D10">
        <v>48</v>
      </c>
    </row>
    <row r="11" spans="1:4" x14ac:dyDescent="0.25">
      <c r="A11" t="s">
        <v>33</v>
      </c>
      <c r="C11">
        <v>0</v>
      </c>
      <c r="D11">
        <v>44</v>
      </c>
    </row>
    <row r="12" spans="1:4" x14ac:dyDescent="0.25">
      <c r="A12" t="s">
        <v>34</v>
      </c>
      <c r="C12">
        <v>0</v>
      </c>
      <c r="D12">
        <v>24</v>
      </c>
    </row>
    <row r="13" spans="1:4" x14ac:dyDescent="0.25">
      <c r="A13" t="s">
        <v>35</v>
      </c>
      <c r="C13">
        <v>0</v>
      </c>
      <c r="D13">
        <v>525</v>
      </c>
    </row>
    <row r="14" spans="1:4" x14ac:dyDescent="0.25">
      <c r="A14" t="s">
        <v>36</v>
      </c>
      <c r="C14">
        <v>0</v>
      </c>
      <c r="D14">
        <v>45</v>
      </c>
    </row>
    <row r="15" spans="1:4" x14ac:dyDescent="0.25">
      <c r="A15" t="s">
        <v>37</v>
      </c>
      <c r="C15">
        <v>2</v>
      </c>
      <c r="D15">
        <v>11</v>
      </c>
    </row>
    <row r="16" spans="1:4" x14ac:dyDescent="0.25">
      <c r="A16" t="s">
        <v>38</v>
      </c>
      <c r="C16">
        <v>2</v>
      </c>
      <c r="D16">
        <v>50</v>
      </c>
    </row>
    <row r="17" spans="1:6" x14ac:dyDescent="0.25">
      <c r="A17" t="s">
        <v>39</v>
      </c>
      <c r="C17">
        <v>31</v>
      </c>
      <c r="D17">
        <v>1</v>
      </c>
    </row>
    <row r="18" spans="1:6" x14ac:dyDescent="0.25">
      <c r="A18" t="s">
        <v>40</v>
      </c>
      <c r="C18">
        <v>177</v>
      </c>
      <c r="D18">
        <v>48</v>
      </c>
    </row>
    <row r="19" spans="1:6" x14ac:dyDescent="0.25">
      <c r="A19" t="s">
        <v>41</v>
      </c>
      <c r="C19">
        <v>0</v>
      </c>
      <c r="D19">
        <v>597</v>
      </c>
    </row>
    <row r="20" spans="1:6" ht="15.75" thickBot="1" x14ac:dyDescent="0.3">
      <c r="A20" s="23" t="s">
        <v>42</v>
      </c>
      <c r="B20" s="23"/>
      <c r="C20" s="23">
        <v>0</v>
      </c>
      <c r="D20" s="23">
        <v>4212</v>
      </c>
    </row>
    <row r="21" spans="1:6" ht="15.75" thickTop="1" x14ac:dyDescent="0.25">
      <c r="A21" t="s">
        <v>54</v>
      </c>
      <c r="C21" s="91">
        <f>SUM(C3:C20)</f>
        <v>212</v>
      </c>
      <c r="D21" s="91">
        <f>SUM(D3:D20)</f>
        <v>7542</v>
      </c>
    </row>
    <row r="24" spans="1:6" ht="15.75" thickBot="1" x14ac:dyDescent="0.3">
      <c r="A24" s="23" t="s">
        <v>43</v>
      </c>
      <c r="B24" s="23"/>
      <c r="C24" s="23">
        <v>4</v>
      </c>
      <c r="D24" s="23">
        <v>174</v>
      </c>
    </row>
    <row r="25" spans="1:6" ht="15.75" thickTop="1" x14ac:dyDescent="0.25">
      <c r="A25" t="s">
        <v>53</v>
      </c>
      <c r="C25" s="109">
        <f>C24+C21</f>
        <v>216</v>
      </c>
      <c r="D25" s="109">
        <f>D24+D21</f>
        <v>7716</v>
      </c>
    </row>
    <row r="28" spans="1:6" x14ac:dyDescent="0.25">
      <c r="A28" t="s">
        <v>44</v>
      </c>
      <c r="C28" s="114">
        <f>'Verify extras'!E57</f>
        <v>259</v>
      </c>
      <c r="D28" s="114">
        <f>'Verify extras'!C57</f>
        <v>40</v>
      </c>
      <c r="F28" t="s">
        <v>61</v>
      </c>
    </row>
    <row r="29" spans="1:6" x14ac:dyDescent="0.25">
      <c r="C29" s="100">
        <v>923</v>
      </c>
      <c r="D29" s="100">
        <v>28</v>
      </c>
      <c r="F29" t="s">
        <v>60</v>
      </c>
    </row>
    <row r="34" spans="4:4" x14ac:dyDescent="0.25">
      <c r="D34" s="91"/>
    </row>
  </sheetData>
  <mergeCells count="1">
    <mergeCell ref="A1:D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X36"/>
  <sheetViews>
    <sheetView tabSelected="1" workbookViewId="0">
      <selection activeCell="M20" sqref="M20"/>
    </sheetView>
  </sheetViews>
  <sheetFormatPr defaultRowHeight="15" x14ac:dyDescent="0.25"/>
  <cols>
    <col min="1" max="1" width="19.5703125" bestFit="1" customWidth="1"/>
    <col min="12" max="12" width="9.140625" customWidth="1"/>
    <col min="14" max="14" width="12.5703125" customWidth="1"/>
    <col min="18" max="18" width="13.7109375" bestFit="1" customWidth="1"/>
  </cols>
  <sheetData>
    <row r="1" spans="1:24" ht="15.75" thickBot="1" x14ac:dyDescent="0.3"/>
    <row r="2" spans="1:24" x14ac:dyDescent="0.25">
      <c r="A2" s="86"/>
      <c r="B2" s="144" t="s">
        <v>6</v>
      </c>
      <c r="C2" s="145"/>
      <c r="D2" s="144" t="s">
        <v>14</v>
      </c>
      <c r="E2" s="145"/>
      <c r="F2" s="144" t="s">
        <v>7</v>
      </c>
      <c r="G2" s="145"/>
      <c r="H2" s="144" t="s">
        <v>10</v>
      </c>
      <c r="I2" s="145"/>
      <c r="J2" s="144" t="s">
        <v>11</v>
      </c>
      <c r="K2" s="145"/>
      <c r="L2" s="144" t="s">
        <v>12</v>
      </c>
      <c r="M2" s="88"/>
      <c r="N2" s="150" t="s">
        <v>100</v>
      </c>
    </row>
    <row r="3" spans="1:24" x14ac:dyDescent="0.25">
      <c r="A3" s="146" t="s">
        <v>45</v>
      </c>
      <c r="B3" s="96">
        <f>SUM('Allen Ln'!C4:C158)</f>
        <v>71040</v>
      </c>
      <c r="C3" s="96"/>
      <c r="D3" s="96">
        <f>SUM('Allen Ln'!E4:E158)</f>
        <v>16231</v>
      </c>
      <c r="E3" s="96"/>
      <c r="F3" s="96">
        <f>SUM('Allen Ln'!G4:G158)</f>
        <v>2117</v>
      </c>
      <c r="G3" s="96"/>
      <c r="H3" s="96">
        <f>SUM('Allen Ln'!I4:I158)</f>
        <v>76</v>
      </c>
      <c r="I3" s="96"/>
      <c r="J3" s="96">
        <f>SUM('Allen Ln'!K4:K158)</f>
        <v>971</v>
      </c>
      <c r="K3" s="96"/>
      <c r="L3" s="96">
        <f>SUM('Allen Ln'!M4:M158)</f>
        <v>0</v>
      </c>
      <c r="M3" s="64"/>
      <c r="N3" s="147">
        <v>0</v>
      </c>
    </row>
    <row r="4" spans="1:24" x14ac:dyDescent="0.25">
      <c r="A4" s="146" t="s">
        <v>46</v>
      </c>
      <c r="B4" s="96">
        <f>SUM(Commerce!C4:C74)</f>
        <v>1146</v>
      </c>
      <c r="C4" s="96"/>
      <c r="D4" s="96">
        <f>SUM(Commerce!E4:E74)</f>
        <v>0</v>
      </c>
      <c r="E4" s="96"/>
      <c r="F4" s="96">
        <f>SUM(Commerce!G4:G74)</f>
        <v>367</v>
      </c>
      <c r="G4" s="96"/>
      <c r="H4" s="96">
        <f>SUM(Commerce!I4:I74)</f>
        <v>5913</v>
      </c>
      <c r="I4" s="96"/>
      <c r="J4" s="96">
        <f>SUM(Commerce!K4:K74)</f>
        <v>65</v>
      </c>
      <c r="K4" s="96"/>
      <c r="L4" s="96">
        <f>SUM(Commerce!M4:M74)</f>
        <v>0</v>
      </c>
      <c r="M4" s="64"/>
      <c r="N4" s="147">
        <v>0</v>
      </c>
    </row>
    <row r="5" spans="1:24" x14ac:dyDescent="0.25">
      <c r="A5" s="146" t="s">
        <v>47</v>
      </c>
      <c r="B5" s="96">
        <f>SUM('KY 146'!C5:C37)</f>
        <v>352</v>
      </c>
      <c r="C5" s="96"/>
      <c r="D5" s="96">
        <f>SUM('KY 146'!E5:E37)</f>
        <v>0</v>
      </c>
      <c r="E5" s="96"/>
      <c r="F5" s="96">
        <f>SUM('KY 146'!G5:G37)</f>
        <v>26</v>
      </c>
      <c r="G5" s="96"/>
      <c r="H5" s="96">
        <f>SUM('KY 146'!I5:I37)</f>
        <v>0</v>
      </c>
      <c r="I5" s="96"/>
      <c r="J5" s="96">
        <f>SUM('KY 146'!K5:K37)</f>
        <v>616</v>
      </c>
      <c r="K5" s="96"/>
      <c r="L5" s="96">
        <f>SUM('KY 146'!M5:M37)</f>
        <v>0</v>
      </c>
      <c r="M5" s="64"/>
      <c r="N5" s="147">
        <v>0</v>
      </c>
    </row>
    <row r="6" spans="1:24" x14ac:dyDescent="0.25">
      <c r="A6" s="148" t="s">
        <v>20</v>
      </c>
      <c r="B6" s="142">
        <f>SUM('CSX Runaround'!C4:C118)</f>
        <v>5340</v>
      </c>
      <c r="C6" s="142"/>
      <c r="D6" s="142">
        <v>0</v>
      </c>
      <c r="E6" s="142"/>
      <c r="F6" s="142">
        <f>SUM('CSX Runaround'!E4:E118)</f>
        <v>11931</v>
      </c>
      <c r="G6" s="142"/>
      <c r="H6" s="142"/>
      <c r="I6" s="142"/>
      <c r="J6" s="142"/>
      <c r="K6" s="142"/>
      <c r="L6" s="142">
        <f>SUM('CSX Runaround'!K9:K114)</f>
        <v>0</v>
      </c>
      <c r="M6" s="143"/>
      <c r="N6" s="151">
        <v>0</v>
      </c>
      <c r="O6" s="97" t="s">
        <v>49</v>
      </c>
      <c r="P6" s="97"/>
      <c r="Q6" s="97"/>
      <c r="R6" s="97"/>
    </row>
    <row r="7" spans="1:24" x14ac:dyDescent="0.25">
      <c r="A7" s="146" t="s">
        <v>88</v>
      </c>
      <c r="B7" s="96">
        <f>SUM('CSX Approach'!C3:C29)</f>
        <v>621</v>
      </c>
      <c r="C7" s="96"/>
      <c r="D7" s="96">
        <v>0</v>
      </c>
      <c r="E7" s="96"/>
      <c r="F7" s="96">
        <f>SUM('CSX Approach'!F3:F30)</f>
        <v>802</v>
      </c>
      <c r="G7" s="96"/>
      <c r="H7" s="96">
        <v>0</v>
      </c>
      <c r="I7" s="96"/>
      <c r="J7" s="96">
        <v>0</v>
      </c>
      <c r="K7" s="96"/>
      <c r="L7" s="96">
        <f>'CSX Approach'!R31</f>
        <v>3080</v>
      </c>
      <c r="M7" s="64"/>
      <c r="N7" s="147">
        <f>'CSX Approach'!O31</f>
        <v>4076</v>
      </c>
    </row>
    <row r="8" spans="1:24" ht="15.75" thickBot="1" x14ac:dyDescent="0.3">
      <c r="A8" s="149" t="s">
        <v>3</v>
      </c>
      <c r="B8" s="152">
        <f>SUM(B3:B7)</f>
        <v>78499</v>
      </c>
      <c r="C8" s="153"/>
      <c r="D8" s="153">
        <f t="shared" ref="D8:L8" si="0">SUM(D3:D7)</f>
        <v>16231</v>
      </c>
      <c r="E8" s="153"/>
      <c r="F8" s="153">
        <f t="shared" si="0"/>
        <v>15243</v>
      </c>
      <c r="G8" s="153"/>
      <c r="H8" s="153">
        <f t="shared" si="0"/>
        <v>5989</v>
      </c>
      <c r="I8" s="153"/>
      <c r="J8" s="153">
        <f t="shared" si="0"/>
        <v>1652</v>
      </c>
      <c r="K8" s="153"/>
      <c r="L8" s="153">
        <f t="shared" si="0"/>
        <v>3080</v>
      </c>
      <c r="M8" s="154"/>
      <c r="N8" s="155">
        <f>SUM(N3:N7)</f>
        <v>4076</v>
      </c>
    </row>
    <row r="9" spans="1:24" x14ac:dyDescent="0.25">
      <c r="B9" s="91"/>
      <c r="C9" s="91"/>
      <c r="D9" s="91"/>
      <c r="E9" s="91"/>
      <c r="F9" s="91"/>
      <c r="G9" s="91"/>
      <c r="H9" s="91"/>
      <c r="I9" s="91"/>
      <c r="J9" s="91"/>
      <c r="K9" s="91"/>
      <c r="L9" s="91"/>
    </row>
    <row r="10" spans="1:24" x14ac:dyDescent="0.25">
      <c r="B10" s="91"/>
      <c r="C10" s="91"/>
      <c r="D10" s="91"/>
      <c r="E10" s="91"/>
      <c r="F10" s="91"/>
      <c r="G10" s="91"/>
      <c r="H10" s="91"/>
      <c r="I10" s="91"/>
      <c r="J10" s="91"/>
      <c r="K10" s="91"/>
      <c r="L10" s="91"/>
    </row>
    <row r="11" spans="1:24" x14ac:dyDescent="0.25">
      <c r="B11" s="91"/>
      <c r="C11" s="91"/>
      <c r="D11" s="91"/>
      <c r="E11" s="91"/>
      <c r="F11" s="91"/>
      <c r="G11" s="91"/>
      <c r="H11" s="91"/>
      <c r="I11" s="91"/>
      <c r="J11" s="91"/>
      <c r="K11" s="91"/>
      <c r="L11" s="91"/>
    </row>
    <row r="12" spans="1:24" x14ac:dyDescent="0.25">
      <c r="A12" s="95"/>
      <c r="B12" s="96" t="s">
        <v>6</v>
      </c>
      <c r="C12" s="96" t="s">
        <v>7</v>
      </c>
      <c r="D12" s="91"/>
      <c r="E12" s="91"/>
      <c r="F12" s="91"/>
      <c r="G12" s="91"/>
      <c r="H12" s="91"/>
      <c r="I12" s="91"/>
      <c r="J12" s="91"/>
      <c r="K12" s="91"/>
      <c r="L12" s="91"/>
      <c r="R12" s="127"/>
      <c r="S12" s="157" t="s">
        <v>86</v>
      </c>
      <c r="T12" s="157"/>
      <c r="U12" s="157"/>
      <c r="V12" s="128"/>
      <c r="W12" s="128"/>
      <c r="X12" s="129"/>
    </row>
    <row r="13" spans="1:24" x14ac:dyDescent="0.25">
      <c r="A13" s="95" t="s">
        <v>24</v>
      </c>
      <c r="B13" s="96">
        <f>'Entr, Artisan, Temp Xing'!D21</f>
        <v>7542</v>
      </c>
      <c r="C13" s="96">
        <f>'Entr, Artisan, Temp Xing'!C21</f>
        <v>212</v>
      </c>
      <c r="D13" s="91"/>
      <c r="E13" s="91"/>
      <c r="F13" s="91"/>
      <c r="G13" s="91"/>
      <c r="H13" s="91"/>
      <c r="I13" s="91"/>
      <c r="J13" s="91"/>
      <c r="K13" s="91"/>
      <c r="L13" s="91"/>
      <c r="R13" s="158" t="s">
        <v>77</v>
      </c>
      <c r="S13" s="158"/>
      <c r="T13" s="158"/>
      <c r="U13" s="158"/>
      <c r="V13" s="158"/>
      <c r="X13" s="130"/>
    </row>
    <row r="14" spans="1:24" x14ac:dyDescent="0.25">
      <c r="A14" s="95"/>
      <c r="B14" s="96"/>
      <c r="C14" s="96"/>
      <c r="D14" s="91"/>
      <c r="E14" s="91"/>
      <c r="F14" s="91"/>
      <c r="G14" s="91"/>
      <c r="H14" s="91"/>
      <c r="I14" s="91"/>
      <c r="J14" s="91"/>
      <c r="K14" s="91"/>
      <c r="L14" s="91"/>
      <c r="R14" s="117"/>
      <c r="S14" s="117" t="s">
        <v>70</v>
      </c>
      <c r="T14" s="117" t="s">
        <v>66</v>
      </c>
      <c r="U14" s="117" t="s">
        <v>67</v>
      </c>
      <c r="V14" s="117" t="s">
        <v>68</v>
      </c>
      <c r="X14" s="130"/>
    </row>
    <row r="15" spans="1:24" x14ac:dyDescent="0.25">
      <c r="A15" s="95" t="s">
        <v>43</v>
      </c>
      <c r="B15" s="96">
        <f>'Entr, Artisan, Temp Xing'!D24</f>
        <v>174</v>
      </c>
      <c r="C15" s="96">
        <f>'Entr, Artisan, Temp Xing'!C24</f>
        <v>4</v>
      </c>
      <c r="D15" s="91"/>
      <c r="E15" s="91"/>
      <c r="F15" s="91"/>
      <c r="G15" s="91"/>
      <c r="H15" s="91"/>
      <c r="I15" s="91"/>
      <c r="J15" s="91"/>
      <c r="K15" s="91"/>
      <c r="L15" s="91"/>
      <c r="R15" s="117" t="s">
        <v>69</v>
      </c>
      <c r="S15" s="91">
        <f>T15+U15+T18</f>
        <v>91177</v>
      </c>
      <c r="T15" s="91">
        <v>67479</v>
      </c>
      <c r="U15" s="91">
        <v>15375</v>
      </c>
      <c r="V15" s="91">
        <v>2064</v>
      </c>
      <c r="X15" s="130"/>
    </row>
    <row r="16" spans="1:24" x14ac:dyDescent="0.25">
      <c r="A16" s="95"/>
      <c r="B16" s="96"/>
      <c r="C16" s="96"/>
      <c r="D16" s="91"/>
      <c r="E16" s="91"/>
      <c r="F16" s="91"/>
      <c r="G16" s="91"/>
      <c r="H16" s="91"/>
      <c r="I16" s="91"/>
      <c r="J16" s="91"/>
      <c r="K16" s="91"/>
      <c r="L16" s="91"/>
      <c r="R16" s="117" t="s">
        <v>71</v>
      </c>
      <c r="S16" s="91">
        <f>T16</f>
        <v>6890</v>
      </c>
      <c r="T16" s="91">
        <v>6890</v>
      </c>
      <c r="U16" s="91"/>
      <c r="V16" s="91">
        <v>355</v>
      </c>
      <c r="X16" s="130"/>
    </row>
    <row r="17" spans="1:24" x14ac:dyDescent="0.25">
      <c r="A17" s="95" t="s">
        <v>48</v>
      </c>
      <c r="B17" s="64">
        <f>'Entr, Artisan, Temp Xing'!D28</f>
        <v>40</v>
      </c>
      <c r="C17" s="64">
        <f>'Entr, Artisan, Temp Xing'!C28</f>
        <v>259</v>
      </c>
      <c r="D17" s="91"/>
      <c r="E17" s="91"/>
      <c r="F17" s="91"/>
      <c r="G17" s="91"/>
      <c r="H17" s="91"/>
      <c r="I17" s="91"/>
      <c r="J17" s="91"/>
      <c r="K17" s="91"/>
      <c r="L17" s="91"/>
      <c r="R17" s="117" t="s">
        <v>72</v>
      </c>
      <c r="S17" s="91">
        <f>T17</f>
        <v>882</v>
      </c>
      <c r="T17" s="91">
        <v>882</v>
      </c>
      <c r="U17" s="91"/>
      <c r="V17" s="91">
        <v>28</v>
      </c>
      <c r="X17" s="130"/>
    </row>
    <row r="18" spans="1:24" x14ac:dyDescent="0.25">
      <c r="R18" s="117" t="s">
        <v>73</v>
      </c>
      <c r="T18" s="91">
        <v>8323</v>
      </c>
      <c r="U18" s="91"/>
      <c r="V18" s="91">
        <v>185</v>
      </c>
      <c r="X18" s="130"/>
    </row>
    <row r="19" spans="1:24" x14ac:dyDescent="0.25">
      <c r="R19" s="117" t="s">
        <v>74</v>
      </c>
      <c r="T19" s="91">
        <v>36</v>
      </c>
      <c r="U19" s="91"/>
      <c r="V19" s="91">
        <v>267</v>
      </c>
      <c r="X19" s="130"/>
    </row>
    <row r="20" spans="1:24" ht="15.75" thickBot="1" x14ac:dyDescent="0.3">
      <c r="R20" s="117" t="s">
        <v>76</v>
      </c>
      <c r="T20" s="91">
        <v>3984</v>
      </c>
      <c r="U20" s="91"/>
      <c r="V20" s="91">
        <v>13219</v>
      </c>
      <c r="X20" s="130"/>
    </row>
    <row r="21" spans="1:24" x14ac:dyDescent="0.25">
      <c r="B21" s="163" t="s">
        <v>52</v>
      </c>
      <c r="C21" s="164"/>
      <c r="D21" s="165"/>
      <c r="G21" s="122"/>
      <c r="H21" s="159" t="s">
        <v>78</v>
      </c>
      <c r="I21" s="159"/>
      <c r="J21" s="159"/>
      <c r="K21" s="159"/>
      <c r="L21" s="160"/>
      <c r="R21" s="117" t="s">
        <v>75</v>
      </c>
      <c r="T21" s="91">
        <v>380</v>
      </c>
      <c r="U21" s="91"/>
      <c r="V21" s="91">
        <v>3150</v>
      </c>
      <c r="X21" s="130"/>
    </row>
    <row r="22" spans="1:24" ht="15.75" thickBot="1" x14ac:dyDescent="0.3">
      <c r="B22" s="43" t="s">
        <v>6</v>
      </c>
      <c r="C22" t="s">
        <v>14</v>
      </c>
      <c r="D22" s="98" t="s">
        <v>7</v>
      </c>
      <c r="G22" s="170" t="s">
        <v>87</v>
      </c>
      <c r="H22" s="171"/>
      <c r="I22" s="171"/>
      <c r="J22" s="119" t="s">
        <v>71</v>
      </c>
      <c r="K22" s="119" t="s">
        <v>72</v>
      </c>
      <c r="L22" s="120" t="s">
        <v>79</v>
      </c>
      <c r="R22" s="131"/>
      <c r="T22" s="91"/>
      <c r="U22" s="91"/>
      <c r="V22" s="91"/>
      <c r="X22" s="130"/>
    </row>
    <row r="23" spans="1:24" ht="16.5" thickTop="1" thickBot="1" x14ac:dyDescent="0.3">
      <c r="B23" s="84">
        <f>B8+H8+J8+B13+B15+B17+L8</f>
        <v>96976</v>
      </c>
      <c r="C23" s="99">
        <f>D8</f>
        <v>16231</v>
      </c>
      <c r="D23" s="116">
        <f>F8+C13+C15+C17</f>
        <v>15718</v>
      </c>
      <c r="G23" s="43"/>
      <c r="H23" s="91">
        <f>B3+D3+H3+J3+B13+B15+B17+B7+L8</f>
        <v>99775</v>
      </c>
      <c r="J23" s="91">
        <f>B4+D4+H4+J4</f>
        <v>7124</v>
      </c>
      <c r="K23" s="91">
        <f>B5+D5+H5+J5</f>
        <v>968</v>
      </c>
      <c r="L23" s="123">
        <f>SUM(H23:K23)</f>
        <v>107867</v>
      </c>
      <c r="R23" s="131"/>
      <c r="S23" s="118">
        <f>SUM(S15:S22)</f>
        <v>98949</v>
      </c>
      <c r="T23" s="118">
        <f>SUM(T15:T22)</f>
        <v>87974</v>
      </c>
      <c r="U23" s="118">
        <f>SUM(U15:U22)</f>
        <v>15375</v>
      </c>
      <c r="V23" s="118">
        <f>SUM(V15:V22)</f>
        <v>19268</v>
      </c>
      <c r="X23" s="130"/>
    </row>
    <row r="24" spans="1:24" x14ac:dyDescent="0.25">
      <c r="G24" s="43"/>
      <c r="L24" s="98"/>
      <c r="R24" s="132"/>
      <c r="S24" t="s">
        <v>80</v>
      </c>
      <c r="X24" s="130"/>
    </row>
    <row r="25" spans="1:24" ht="15.75" thickBot="1" x14ac:dyDescent="0.3">
      <c r="B25" s="166">
        <f>B23+C23</f>
        <v>113207</v>
      </c>
      <c r="C25" s="167"/>
      <c r="G25" s="124"/>
      <c r="H25" s="125"/>
      <c r="I25" s="125"/>
      <c r="J25" s="125"/>
      <c r="K25" s="126" t="s">
        <v>85</v>
      </c>
      <c r="L25" s="121">
        <f>B25-L23</f>
        <v>5340</v>
      </c>
      <c r="R25" s="132"/>
      <c r="T25" s="91">
        <f>T23+U23</f>
        <v>103349</v>
      </c>
      <c r="W25" t="s">
        <v>82</v>
      </c>
      <c r="X25" s="130"/>
    </row>
    <row r="26" spans="1:24" x14ac:dyDescent="0.25">
      <c r="R26" s="132"/>
      <c r="V26" s="91">
        <f>V23</f>
        <v>19268</v>
      </c>
      <c r="W26" t="s">
        <v>83</v>
      </c>
      <c r="X26" s="130"/>
    </row>
    <row r="27" spans="1:24" x14ac:dyDescent="0.25">
      <c r="R27" s="132"/>
      <c r="U27" s="91">
        <f>T25-V23</f>
        <v>84081</v>
      </c>
      <c r="W27" t="s">
        <v>84</v>
      </c>
      <c r="X27" s="130"/>
    </row>
    <row r="28" spans="1:24" x14ac:dyDescent="0.25">
      <c r="R28" s="132"/>
      <c r="T28" s="91"/>
      <c r="X28" s="130"/>
    </row>
    <row r="29" spans="1:24" x14ac:dyDescent="0.25">
      <c r="R29" s="133"/>
      <c r="S29" s="134" t="s">
        <v>81</v>
      </c>
      <c r="T29" s="135"/>
      <c r="U29" s="135"/>
      <c r="V29" s="135"/>
      <c r="W29" s="135"/>
      <c r="X29" s="136"/>
    </row>
    <row r="30" spans="1:24" ht="15.75" thickBot="1" x14ac:dyDescent="0.3"/>
    <row r="31" spans="1:24" ht="15.75" thickBot="1" x14ac:dyDescent="0.3">
      <c r="B31" s="169" t="s">
        <v>50</v>
      </c>
      <c r="C31" s="169"/>
      <c r="D31" s="169"/>
      <c r="E31" s="169"/>
      <c r="F31" s="169"/>
      <c r="G31" s="169"/>
    </row>
    <row r="32" spans="1:24" ht="15.75" thickBot="1" x14ac:dyDescent="0.3">
      <c r="B32" s="169"/>
      <c r="C32" s="169"/>
      <c r="D32" s="169"/>
      <c r="E32" s="169"/>
      <c r="F32" s="169"/>
      <c r="G32" s="169"/>
    </row>
    <row r="33" spans="2:7" ht="15.75" thickBot="1" x14ac:dyDescent="0.3">
      <c r="B33" s="168" t="s">
        <v>6</v>
      </c>
      <c r="C33" s="168"/>
      <c r="D33" s="168" t="s">
        <v>7</v>
      </c>
      <c r="E33" s="168"/>
      <c r="F33" s="168" t="s">
        <v>4</v>
      </c>
      <c r="G33" s="168"/>
    </row>
    <row r="34" spans="2:7" ht="15.75" thickBot="1" x14ac:dyDescent="0.3">
      <c r="B34" s="168"/>
      <c r="C34" s="168"/>
      <c r="D34" s="168"/>
      <c r="E34" s="168"/>
      <c r="F34" s="168"/>
      <c r="G34" s="168"/>
    </row>
    <row r="35" spans="2:7" ht="15.75" thickBot="1" x14ac:dyDescent="0.3">
      <c r="B35" s="161">
        <f>SUM(B8,D8,H8,J8,B13,B15,B17,L8)</f>
        <v>113207</v>
      </c>
      <c r="C35" s="162"/>
      <c r="D35" s="161">
        <f>SUM(F8,C13,C15,C17,)</f>
        <v>15718</v>
      </c>
      <c r="E35" s="162"/>
      <c r="F35" s="161">
        <f>B35-D35</f>
        <v>97489</v>
      </c>
      <c r="G35" s="162"/>
    </row>
    <row r="36" spans="2:7" ht="15.75" thickBot="1" x14ac:dyDescent="0.3">
      <c r="B36" s="162"/>
      <c r="C36" s="162"/>
      <c r="D36" s="162"/>
      <c r="E36" s="162"/>
      <c r="F36" s="162"/>
      <c r="G36" s="162"/>
    </row>
  </sheetData>
  <mergeCells count="13">
    <mergeCell ref="S12:U12"/>
    <mergeCell ref="R13:V13"/>
    <mergeCell ref="H21:L21"/>
    <mergeCell ref="B35:C36"/>
    <mergeCell ref="D35:E36"/>
    <mergeCell ref="F35:G36"/>
    <mergeCell ref="B21:D21"/>
    <mergeCell ref="B25:C25"/>
    <mergeCell ref="B33:C34"/>
    <mergeCell ref="D33:E34"/>
    <mergeCell ref="F33:G34"/>
    <mergeCell ref="B31:G32"/>
    <mergeCell ref="G22:I22"/>
  </mergeCells>
  <pageMargins left="0.7" right="0.7" top="0.75" bottom="0.75" header="0.3" footer="0.3"/>
  <pageSetup scale="78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5535B7-AAAD-4FF7-BDF1-8959290F1EC8}">
  <sheetPr>
    <pageSetUpPr fitToPage="1"/>
  </sheetPr>
  <dimension ref="A1:H59"/>
  <sheetViews>
    <sheetView topLeftCell="A18" workbookViewId="0">
      <selection activeCell="J27" sqref="J27:M40"/>
    </sheetView>
  </sheetViews>
  <sheetFormatPr defaultRowHeight="15" x14ac:dyDescent="0.25"/>
  <cols>
    <col min="1" max="1" width="9.5703125" bestFit="1" customWidth="1"/>
    <col min="2" max="2" width="12" bestFit="1" customWidth="1"/>
    <col min="3" max="3" width="14" customWidth="1"/>
    <col min="4" max="4" width="12" bestFit="1" customWidth="1"/>
    <col min="5" max="5" width="14" customWidth="1"/>
    <col min="6" max="6" width="12" bestFit="1" customWidth="1"/>
    <col min="7" max="7" width="14" customWidth="1"/>
    <col min="8" max="8" width="12" bestFit="1" customWidth="1"/>
    <col min="9" max="9" width="14" customWidth="1"/>
    <col min="10" max="10" width="12" bestFit="1" customWidth="1"/>
    <col min="11" max="11" width="14" customWidth="1"/>
    <col min="12" max="12" width="12" bestFit="1" customWidth="1"/>
    <col min="13" max="13" width="14" customWidth="1"/>
  </cols>
  <sheetData>
    <row r="1" spans="1:8" ht="19.5" thickBot="1" x14ac:dyDescent="0.35">
      <c r="A1" s="172" t="s">
        <v>55</v>
      </c>
      <c r="B1" s="173"/>
      <c r="C1" s="173"/>
      <c r="D1" s="173"/>
      <c r="E1" s="173"/>
    </row>
    <row r="2" spans="1:8" x14ac:dyDescent="0.25">
      <c r="A2" s="39"/>
      <c r="B2" s="174" t="s">
        <v>6</v>
      </c>
      <c r="C2" s="175"/>
      <c r="D2" s="176" t="s">
        <v>7</v>
      </c>
      <c r="E2" s="177"/>
    </row>
    <row r="3" spans="1:8" ht="15.75" thickBot="1" x14ac:dyDescent="0.3">
      <c r="A3" s="40" t="s">
        <v>0</v>
      </c>
      <c r="B3" s="26" t="s">
        <v>1</v>
      </c>
      <c r="C3" s="31" t="s">
        <v>2</v>
      </c>
      <c r="D3" s="27" t="s">
        <v>1</v>
      </c>
      <c r="E3" s="32" t="s">
        <v>2</v>
      </c>
    </row>
    <row r="4" spans="1:8" x14ac:dyDescent="0.25">
      <c r="A4" s="39">
        <v>7500</v>
      </c>
      <c r="B4" s="28">
        <v>0</v>
      </c>
      <c r="C4" s="45"/>
      <c r="D4" s="29">
        <v>0</v>
      </c>
      <c r="E4" s="35"/>
    </row>
    <row r="5" spans="1:8" x14ac:dyDescent="0.25">
      <c r="A5" s="41"/>
      <c r="B5" s="3"/>
      <c r="C5" s="13">
        <f t="shared" ref="C5" si="0">ROUND(((B4+B6)/2)*(A6-A4)*(1/27),0)</f>
        <v>39</v>
      </c>
      <c r="D5" s="14"/>
      <c r="E5" s="9">
        <f>ROUND(((D4+D6)/2)*(A6-A4)*(1/27),0)</f>
        <v>0</v>
      </c>
    </row>
    <row r="6" spans="1:8" x14ac:dyDescent="0.25">
      <c r="A6" s="85">
        <v>7525</v>
      </c>
      <c r="B6" s="3">
        <v>84</v>
      </c>
      <c r="C6" s="13"/>
      <c r="D6" s="14">
        <v>1</v>
      </c>
      <c r="E6" s="9"/>
    </row>
    <row r="7" spans="1:8" x14ac:dyDescent="0.25">
      <c r="A7" s="41"/>
      <c r="B7" s="3"/>
      <c r="C7" s="13">
        <f t="shared" ref="C7" si="1">ROUND(((B6+B8)/2)*(A8-A6)*(1/27),0)</f>
        <v>69</v>
      </c>
      <c r="D7" s="14"/>
      <c r="E7" s="9">
        <f>ROUND(((D6+D8)/2)*(A8-A6)*(1/27),0)</f>
        <v>1</v>
      </c>
    </row>
    <row r="8" spans="1:8" x14ac:dyDescent="0.25">
      <c r="A8" s="85">
        <v>7550</v>
      </c>
      <c r="B8" s="3">
        <v>66</v>
      </c>
      <c r="C8" s="13"/>
      <c r="D8" s="14">
        <v>1</v>
      </c>
      <c r="E8" s="9"/>
    </row>
    <row r="9" spans="1:8" x14ac:dyDescent="0.25">
      <c r="A9" s="41"/>
      <c r="B9" s="3"/>
      <c r="C9" s="13">
        <f t="shared" ref="C9" si="2">ROUND(((B8+B10)/2)*(A10-A8)*(1/27),0)</f>
        <v>48</v>
      </c>
      <c r="D9" s="14"/>
      <c r="E9" s="9">
        <f>ROUND(((D8+D10)/2)*(A10-A8)*(1/27),0)</f>
        <v>2</v>
      </c>
    </row>
    <row r="10" spans="1:8" x14ac:dyDescent="0.25">
      <c r="A10" s="85">
        <v>7575</v>
      </c>
      <c r="B10" s="3">
        <v>37</v>
      </c>
      <c r="C10" s="13"/>
      <c r="D10" s="14">
        <v>3</v>
      </c>
      <c r="E10" s="9"/>
    </row>
    <row r="11" spans="1:8" x14ac:dyDescent="0.25">
      <c r="A11" s="41"/>
      <c r="B11" s="3"/>
      <c r="C11" s="13">
        <f t="shared" ref="C11" si="3">ROUND(((B10+B12)/2)*(A12-A10)*(1/27),0)</f>
        <v>17</v>
      </c>
      <c r="D11" s="14"/>
      <c r="E11" s="9">
        <f>ROUND(((D10+D12)/2)*(A12-A10)*(1/27),0)</f>
        <v>1</v>
      </c>
    </row>
    <row r="12" spans="1:8" ht="15.75" thickBot="1" x14ac:dyDescent="0.3">
      <c r="A12" s="107">
        <v>7600</v>
      </c>
      <c r="B12" s="4">
        <v>0</v>
      </c>
      <c r="C12" s="108"/>
      <c r="D12" s="6">
        <v>0</v>
      </c>
      <c r="E12" s="10"/>
    </row>
    <row r="13" spans="1:8" ht="15.75" thickBot="1" x14ac:dyDescent="0.3">
      <c r="A13" s="53"/>
      <c r="G13" s="105" t="s">
        <v>6</v>
      </c>
      <c r="H13" s="106" t="s">
        <v>7</v>
      </c>
    </row>
    <row r="14" spans="1:8" ht="16.5" thickTop="1" thickBot="1" x14ac:dyDescent="0.3">
      <c r="A14" s="53"/>
      <c r="B14" s="50" t="s">
        <v>21</v>
      </c>
      <c r="C14" s="101">
        <f>SUM(C4:C12)</f>
        <v>173</v>
      </c>
      <c r="E14" s="101">
        <f>SUM(E4:E12)</f>
        <v>4</v>
      </c>
      <c r="G14" s="43"/>
      <c r="H14" s="98"/>
    </row>
    <row r="15" spans="1:8" ht="15.75" thickBot="1" x14ac:dyDescent="0.3">
      <c r="A15" s="53"/>
      <c r="B15" s="86" t="s">
        <v>3</v>
      </c>
      <c r="C15" s="87">
        <f>SUM(C5:C12)</f>
        <v>173</v>
      </c>
      <c r="D15" s="88"/>
      <c r="E15" s="89">
        <f>SUM(E5:E12)</f>
        <v>4</v>
      </c>
      <c r="G15" s="84">
        <f>SUM(C5:C12)</f>
        <v>173</v>
      </c>
      <c r="H15" s="56">
        <f>SUM(E5:E12)</f>
        <v>4</v>
      </c>
    </row>
    <row r="16" spans="1:8" ht="15.75" thickBot="1" x14ac:dyDescent="0.3">
      <c r="A16" s="53"/>
      <c r="B16" s="90" t="s">
        <v>4</v>
      </c>
      <c r="C16" s="186">
        <f>C15-E15</f>
        <v>169</v>
      </c>
      <c r="D16" s="187"/>
      <c r="E16" s="188"/>
      <c r="H16" s="91"/>
    </row>
    <row r="17" spans="1:5" x14ac:dyDescent="0.25">
      <c r="A17" s="103"/>
      <c r="B17" s="104"/>
      <c r="C17" s="104"/>
      <c r="D17" s="104"/>
      <c r="E17" s="104"/>
    </row>
    <row r="18" spans="1:5" ht="19.5" thickBot="1" x14ac:dyDescent="0.35">
      <c r="A18" s="172" t="s">
        <v>56</v>
      </c>
      <c r="B18" s="173"/>
      <c r="C18" s="173"/>
      <c r="D18" s="173"/>
      <c r="E18" s="173"/>
    </row>
    <row r="19" spans="1:5" x14ac:dyDescent="0.25">
      <c r="A19" s="39"/>
      <c r="B19" s="174" t="s">
        <v>6</v>
      </c>
      <c r="C19" s="175"/>
      <c r="D19" s="176" t="s">
        <v>7</v>
      </c>
      <c r="E19" s="177"/>
    </row>
    <row r="20" spans="1:5" ht="15.75" thickBot="1" x14ac:dyDescent="0.3">
      <c r="A20" s="40" t="s">
        <v>0</v>
      </c>
      <c r="B20" s="26" t="s">
        <v>1</v>
      </c>
      <c r="C20" s="31" t="s">
        <v>2</v>
      </c>
      <c r="D20" s="27" t="s">
        <v>1</v>
      </c>
      <c r="E20" s="32" t="s">
        <v>2</v>
      </c>
    </row>
    <row r="21" spans="1:5" x14ac:dyDescent="0.25">
      <c r="A21" s="39">
        <v>5000</v>
      </c>
      <c r="B21" s="28">
        <v>0</v>
      </c>
      <c r="C21" s="45"/>
      <c r="D21" s="29">
        <v>0</v>
      </c>
      <c r="E21" s="35"/>
    </row>
    <row r="22" spans="1:5" x14ac:dyDescent="0.25">
      <c r="A22" s="41"/>
      <c r="B22" s="3"/>
      <c r="C22" s="13">
        <f t="shared" ref="C22" si="4">ROUND(((B21+B23)/2)*(A23-A21)*(1/27),0)</f>
        <v>0</v>
      </c>
      <c r="D22" s="14"/>
      <c r="E22" s="9">
        <f>ROUND(((D21+D23)/2)*(A23-A21)*(1/27),0)</f>
        <v>0</v>
      </c>
    </row>
    <row r="23" spans="1:5" x14ac:dyDescent="0.25">
      <c r="A23" s="85">
        <v>5025</v>
      </c>
      <c r="B23" s="3">
        <v>0</v>
      </c>
      <c r="C23" s="13"/>
      <c r="D23" s="14">
        <v>0</v>
      </c>
      <c r="E23" s="9"/>
    </row>
    <row r="24" spans="1:5" x14ac:dyDescent="0.25">
      <c r="A24" s="41"/>
      <c r="B24" s="3"/>
      <c r="C24" s="13">
        <f t="shared" ref="C24" si="5">ROUND(((B23+B25)/2)*(A25-A23)*(1/27),0)</f>
        <v>0</v>
      </c>
      <c r="D24" s="14"/>
      <c r="E24" s="9">
        <f>ROUND(((D23+D25)/2)*(A25-A23)*(1/27),0)</f>
        <v>0</v>
      </c>
    </row>
    <row r="25" spans="1:5" x14ac:dyDescent="0.25">
      <c r="A25" s="85">
        <v>5050</v>
      </c>
      <c r="B25" s="3">
        <v>0</v>
      </c>
      <c r="C25" s="13"/>
      <c r="D25" s="14">
        <v>0</v>
      </c>
      <c r="E25" s="9"/>
    </row>
    <row r="26" spans="1:5" x14ac:dyDescent="0.25">
      <c r="A26" s="41"/>
      <c r="B26" s="3"/>
      <c r="C26" s="13">
        <f t="shared" ref="C26" si="6">ROUND(((B25+B27)/2)*(A27-A25)*(1/27),0)</f>
        <v>0</v>
      </c>
      <c r="D26" s="14"/>
      <c r="E26" s="9">
        <f>ROUND(((D25+D27)/2)*(A27-A25)*(1/27),0)</f>
        <v>0</v>
      </c>
    </row>
    <row r="27" spans="1:5" x14ac:dyDescent="0.25">
      <c r="A27" s="85">
        <v>5075</v>
      </c>
      <c r="B27" s="3">
        <v>0</v>
      </c>
      <c r="C27" s="13"/>
      <c r="D27" s="14">
        <v>0</v>
      </c>
      <c r="E27" s="9"/>
    </row>
    <row r="28" spans="1:5" x14ac:dyDescent="0.25">
      <c r="A28" s="41"/>
      <c r="B28" s="3"/>
      <c r="C28" s="13">
        <f t="shared" ref="C28" si="7">ROUND(((B27+B29)/2)*(A29-A27)*(1/27),0)</f>
        <v>0</v>
      </c>
      <c r="D28" s="14"/>
      <c r="E28" s="9">
        <f>ROUND(((D27+D29)/2)*(A29-A27)*(1/27),0)</f>
        <v>0</v>
      </c>
    </row>
    <row r="29" spans="1:5" x14ac:dyDescent="0.25">
      <c r="A29" s="41">
        <v>5100</v>
      </c>
      <c r="B29" s="3">
        <v>0</v>
      </c>
      <c r="C29" s="63"/>
      <c r="D29" s="14">
        <v>0</v>
      </c>
      <c r="E29" s="9"/>
    </row>
    <row r="30" spans="1:5" x14ac:dyDescent="0.25">
      <c r="A30" s="41"/>
      <c r="B30" s="3"/>
      <c r="C30" s="13">
        <f t="shared" ref="C30" si="8">ROUND(((B29+B31)/2)*(A31-A29)*(1/27),0)</f>
        <v>5</v>
      </c>
      <c r="D30" s="14"/>
      <c r="E30" s="9">
        <f>ROUND(((D29+D31)/2)*(A31-A29)*(1/27),0)</f>
        <v>0</v>
      </c>
    </row>
    <row r="31" spans="1:5" x14ac:dyDescent="0.25">
      <c r="A31" s="85">
        <v>5125</v>
      </c>
      <c r="B31" s="3">
        <v>10</v>
      </c>
      <c r="C31" s="13"/>
      <c r="D31" s="14">
        <v>0</v>
      </c>
      <c r="E31" s="9"/>
    </row>
    <row r="32" spans="1:5" x14ac:dyDescent="0.25">
      <c r="A32" s="41"/>
      <c r="B32" s="3"/>
      <c r="C32" s="13">
        <f t="shared" ref="C32" si="9">ROUND(((B31+B33)/2)*(A33-A31)*(1/27),0)</f>
        <v>5</v>
      </c>
      <c r="D32" s="14"/>
      <c r="E32" s="9">
        <f>ROUND(((D31+D33)/2)*(A33-A31)*(1/27),0)</f>
        <v>13</v>
      </c>
    </row>
    <row r="33" spans="1:5" x14ac:dyDescent="0.25">
      <c r="A33" s="85">
        <v>5150</v>
      </c>
      <c r="B33" s="3">
        <v>0</v>
      </c>
      <c r="C33" s="13"/>
      <c r="D33" s="14">
        <v>29</v>
      </c>
      <c r="E33" s="9"/>
    </row>
    <row r="34" spans="1:5" x14ac:dyDescent="0.25">
      <c r="A34" s="41"/>
      <c r="B34" s="3"/>
      <c r="C34" s="13">
        <f t="shared" ref="C34" si="10">ROUND(((B33+B35)/2)*(A35-A33)*(1/27),0)</f>
        <v>0</v>
      </c>
      <c r="D34" s="14"/>
      <c r="E34" s="9">
        <f>ROUND(((D33+D35)/2)*(A35-A33)*(1/27),0)</f>
        <v>35</v>
      </c>
    </row>
    <row r="35" spans="1:5" x14ac:dyDescent="0.25">
      <c r="A35" s="85">
        <v>5175</v>
      </c>
      <c r="B35" s="3">
        <v>0</v>
      </c>
      <c r="C35" s="13"/>
      <c r="D35" s="14">
        <v>46</v>
      </c>
      <c r="E35" s="9"/>
    </row>
    <row r="36" spans="1:5" x14ac:dyDescent="0.25">
      <c r="A36" s="41"/>
      <c r="B36" s="3"/>
      <c r="C36" s="13">
        <f t="shared" ref="C36" si="11">ROUND(((B35+B37)/2)*(A37-A35)*(1/27),0)</f>
        <v>0</v>
      </c>
      <c r="D36" s="14"/>
      <c r="E36" s="9">
        <f>ROUND(((D35+D37)/2)*(A37-A35)*(1/27),0)</f>
        <v>54</v>
      </c>
    </row>
    <row r="37" spans="1:5" x14ac:dyDescent="0.25">
      <c r="A37" s="85">
        <v>5200</v>
      </c>
      <c r="B37" s="3">
        <v>0</v>
      </c>
      <c r="C37" s="13"/>
      <c r="D37" s="14">
        <v>70</v>
      </c>
      <c r="E37" s="9"/>
    </row>
    <row r="38" spans="1:5" x14ac:dyDescent="0.25">
      <c r="A38" s="41"/>
      <c r="B38" s="3"/>
      <c r="C38" s="13">
        <f t="shared" ref="C38" si="12">ROUND(((B37+B39)/2)*(A39-A37)*(1/27),0)</f>
        <v>0</v>
      </c>
      <c r="D38" s="14"/>
      <c r="E38" s="9">
        <f>ROUND(((D37+D39)/2)*(A39-A37)*(1/27),0)</f>
        <v>66</v>
      </c>
    </row>
    <row r="39" spans="1:5" x14ac:dyDescent="0.25">
      <c r="A39" s="85">
        <v>5225</v>
      </c>
      <c r="B39" s="3">
        <v>0</v>
      </c>
      <c r="C39" s="13"/>
      <c r="D39" s="14">
        <v>72</v>
      </c>
      <c r="E39" s="9"/>
    </row>
    <row r="40" spans="1:5" x14ac:dyDescent="0.25">
      <c r="A40" s="41"/>
      <c r="B40" s="3"/>
      <c r="C40" s="13">
        <f t="shared" ref="C40" si="13">ROUND(((B39+B41)/2)*(A41-A39)*(1/27),0)</f>
        <v>0</v>
      </c>
      <c r="D40" s="14"/>
      <c r="E40" s="9">
        <f>ROUND(((D39+D41)/2)*(A41-A39)*(1/27),0)</f>
        <v>53</v>
      </c>
    </row>
    <row r="41" spans="1:5" x14ac:dyDescent="0.25">
      <c r="A41" s="85">
        <v>5250</v>
      </c>
      <c r="B41" s="3">
        <v>0</v>
      </c>
      <c r="C41" s="13"/>
      <c r="D41" s="14">
        <v>43</v>
      </c>
      <c r="E41" s="9"/>
    </row>
    <row r="42" spans="1:5" x14ac:dyDescent="0.25">
      <c r="A42" s="41"/>
      <c r="B42" s="3"/>
      <c r="C42" s="13">
        <f t="shared" ref="C42" si="14">ROUND(((B41+B43)/2)*(A43-A41)*(1/27),0)</f>
        <v>0</v>
      </c>
      <c r="D42" s="14"/>
      <c r="E42" s="9">
        <f>ROUND(((D41+D43)/2)*(A43-A41)*(1/27),0)</f>
        <v>28</v>
      </c>
    </row>
    <row r="43" spans="1:5" x14ac:dyDescent="0.25">
      <c r="A43" s="85">
        <v>5275</v>
      </c>
      <c r="B43" s="3">
        <v>0</v>
      </c>
      <c r="C43" s="13"/>
      <c r="D43" s="14">
        <v>18</v>
      </c>
      <c r="E43" s="9"/>
    </row>
    <row r="44" spans="1:5" x14ac:dyDescent="0.25">
      <c r="A44" s="41"/>
      <c r="B44" s="3"/>
      <c r="C44" s="13">
        <f t="shared" ref="C44" si="15">ROUND(((B43+B45)/2)*(A45-A43)*(1/27),0)</f>
        <v>2</v>
      </c>
      <c r="D44" s="14"/>
      <c r="E44" s="9">
        <f>ROUND(((D43+D45)/2)*(A45-A43)*(1/27),0)</f>
        <v>9</v>
      </c>
    </row>
    <row r="45" spans="1:5" x14ac:dyDescent="0.25">
      <c r="A45" s="85">
        <v>5300</v>
      </c>
      <c r="B45" s="3">
        <v>5</v>
      </c>
      <c r="C45" s="13"/>
      <c r="D45" s="14">
        <v>2</v>
      </c>
      <c r="E45" s="9"/>
    </row>
    <row r="46" spans="1:5" x14ac:dyDescent="0.25">
      <c r="A46" s="41"/>
      <c r="B46" s="3"/>
      <c r="C46" s="13">
        <f t="shared" ref="C46" si="16">ROUND(((B45+B47)/2)*(A47-A45)*(1/27),0)</f>
        <v>8</v>
      </c>
      <c r="D46" s="14"/>
      <c r="E46" s="9">
        <f>ROUND(((D45+D47)/2)*(A47-A45)*(1/27),0)</f>
        <v>1</v>
      </c>
    </row>
    <row r="47" spans="1:5" x14ac:dyDescent="0.25">
      <c r="A47" s="85">
        <v>5325</v>
      </c>
      <c r="B47" s="3">
        <v>12</v>
      </c>
      <c r="C47" s="13"/>
      <c r="D47" s="14">
        <v>0</v>
      </c>
      <c r="E47" s="9"/>
    </row>
    <row r="48" spans="1:5" x14ac:dyDescent="0.25">
      <c r="A48" s="41"/>
      <c r="B48" s="3"/>
      <c r="C48" s="13">
        <f t="shared" ref="C48" si="17">ROUND(((B47+B49)/2)*(A49-A47)*(1/27),0)</f>
        <v>13</v>
      </c>
      <c r="D48" s="14"/>
      <c r="E48" s="9">
        <f>ROUND(((D47+D49)/2)*(A49-A47)*(1/27),0)</f>
        <v>0</v>
      </c>
    </row>
    <row r="49" spans="1:8" x14ac:dyDescent="0.25">
      <c r="A49" s="85">
        <v>5350</v>
      </c>
      <c r="B49" s="3">
        <v>15</v>
      </c>
      <c r="C49" s="13"/>
      <c r="D49" s="14">
        <v>0</v>
      </c>
      <c r="E49" s="9"/>
    </row>
    <row r="50" spans="1:8" x14ac:dyDescent="0.25">
      <c r="A50" s="41"/>
      <c r="B50" s="3"/>
      <c r="C50" s="13">
        <f t="shared" ref="C50" si="18">ROUND(((B49+B51)/2)*(A51-A49)*(1/27),0)</f>
        <v>7</v>
      </c>
      <c r="D50" s="14"/>
      <c r="E50" s="9">
        <f>ROUND(((D49+D51)/2)*(A51-A49)*(1/27),0)</f>
        <v>0</v>
      </c>
    </row>
    <row r="51" spans="1:8" x14ac:dyDescent="0.25">
      <c r="A51" s="85">
        <v>5375</v>
      </c>
      <c r="B51" s="3">
        <v>0</v>
      </c>
      <c r="C51" s="13"/>
      <c r="D51" s="14">
        <v>0</v>
      </c>
      <c r="E51" s="9"/>
    </row>
    <row r="52" spans="1:8" x14ac:dyDescent="0.25">
      <c r="A52" s="41"/>
      <c r="B52" s="3"/>
      <c r="C52" s="13">
        <f t="shared" ref="C52" si="19">ROUND(((B51+B53)/2)*(A53-A51)*(1/27),0)</f>
        <v>0</v>
      </c>
      <c r="D52" s="14"/>
      <c r="E52" s="9">
        <f>ROUND(((D51+D53)/2)*(A53-A51)*(1/27),0)</f>
        <v>0</v>
      </c>
    </row>
    <row r="53" spans="1:8" x14ac:dyDescent="0.25">
      <c r="A53" s="85">
        <v>5400</v>
      </c>
      <c r="B53" s="3">
        <v>0</v>
      </c>
      <c r="C53" s="13"/>
      <c r="D53" s="14">
        <v>0</v>
      </c>
      <c r="E53" s="9"/>
    </row>
    <row r="54" spans="1:8" x14ac:dyDescent="0.25">
      <c r="A54" s="41"/>
      <c r="B54" s="3"/>
      <c r="C54" s="13">
        <f t="shared" ref="C54" si="20">ROUND(((B53+B55)/2)*(A55-A53)*(1/27),0)</f>
        <v>0</v>
      </c>
      <c r="D54" s="14"/>
      <c r="E54" s="9">
        <f>ROUND(((D53+D55)/2)*(A55-A53)*(1/27),0)</f>
        <v>0</v>
      </c>
    </row>
    <row r="55" spans="1:8" ht="15.75" thickBot="1" x14ac:dyDescent="0.3">
      <c r="A55" s="85">
        <v>5405</v>
      </c>
      <c r="B55" s="3">
        <v>0</v>
      </c>
      <c r="C55" s="13"/>
      <c r="D55" s="14">
        <v>0</v>
      </c>
      <c r="E55" s="9"/>
    </row>
    <row r="56" spans="1:8" ht="15.75" thickBot="1" x14ac:dyDescent="0.3">
      <c r="A56" s="53"/>
      <c r="G56" s="105" t="s">
        <v>6</v>
      </c>
      <c r="H56" s="106" t="s">
        <v>7</v>
      </c>
    </row>
    <row r="57" spans="1:8" ht="16.5" thickTop="1" thickBot="1" x14ac:dyDescent="0.3">
      <c r="A57" s="53"/>
      <c r="B57" s="50" t="s">
        <v>21</v>
      </c>
      <c r="C57" s="101">
        <f>SUM(C29:C51)</f>
        <v>40</v>
      </c>
      <c r="E57" s="101">
        <f>SUM(E29:E51)</f>
        <v>259</v>
      </c>
      <c r="G57" s="43"/>
      <c r="H57" s="98"/>
    </row>
    <row r="58" spans="1:8" ht="15.75" thickBot="1" x14ac:dyDescent="0.3">
      <c r="A58" s="53"/>
      <c r="B58" s="86" t="s">
        <v>3</v>
      </c>
      <c r="C58" s="87">
        <f>SUM(C30:C51)</f>
        <v>40</v>
      </c>
      <c r="D58" s="88"/>
      <c r="E58" s="89">
        <f>SUM(E30:E51)</f>
        <v>259</v>
      </c>
      <c r="G58" s="84">
        <f>SUM(C30:C51)</f>
        <v>40</v>
      </c>
      <c r="H58" s="56">
        <f>SUM(E30:E51)</f>
        <v>259</v>
      </c>
    </row>
    <row r="59" spans="1:8" ht="15.75" thickBot="1" x14ac:dyDescent="0.3">
      <c r="A59" s="53"/>
      <c r="B59" s="90" t="s">
        <v>4</v>
      </c>
      <c r="C59" s="186">
        <f>C58-E58</f>
        <v>-219</v>
      </c>
      <c r="D59" s="187"/>
      <c r="E59" s="188"/>
      <c r="G59" s="91"/>
    </row>
  </sheetData>
  <mergeCells count="8">
    <mergeCell ref="A1:E1"/>
    <mergeCell ref="A18:E18"/>
    <mergeCell ref="C59:E59"/>
    <mergeCell ref="B2:C2"/>
    <mergeCell ref="D2:E2"/>
    <mergeCell ref="C16:E16"/>
    <mergeCell ref="B19:C19"/>
    <mergeCell ref="D19:E19"/>
  </mergeCells>
  <pageMargins left="0.7" right="0.7" top="0.75" bottom="0.75" header="0.3" footer="0.3"/>
  <pageSetup paperSize="3" scale="86" fitToHeight="2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11E972-C038-4E4E-AC7A-3E9FE333B87D}">
  <dimension ref="A1:F18"/>
  <sheetViews>
    <sheetView workbookViewId="0">
      <selection activeCell="F15" sqref="F15"/>
    </sheetView>
  </sheetViews>
  <sheetFormatPr defaultRowHeight="15" x14ac:dyDescent="0.25"/>
  <cols>
    <col min="5" max="5" width="13.5703125" customWidth="1"/>
  </cols>
  <sheetData>
    <row r="1" spans="1:6" x14ac:dyDescent="0.25">
      <c r="A1" t="s">
        <v>66</v>
      </c>
      <c r="B1" t="s">
        <v>67</v>
      </c>
      <c r="C1" t="s">
        <v>68</v>
      </c>
    </row>
    <row r="2" spans="1:6" x14ac:dyDescent="0.25">
      <c r="A2">
        <v>72742</v>
      </c>
      <c r="B2">
        <v>16637</v>
      </c>
      <c r="C2">
        <v>2064</v>
      </c>
      <c r="D2" t="s">
        <v>108</v>
      </c>
      <c r="E2" t="s">
        <v>109</v>
      </c>
      <c r="F2" t="s">
        <v>69</v>
      </c>
    </row>
    <row r="3" spans="1:6" x14ac:dyDescent="0.25">
      <c r="A3">
        <v>7124</v>
      </c>
      <c r="B3">
        <v>0</v>
      </c>
      <c r="C3">
        <v>367</v>
      </c>
      <c r="F3" t="s">
        <v>71</v>
      </c>
    </row>
    <row r="4" spans="1:6" x14ac:dyDescent="0.25">
      <c r="A4">
        <v>882</v>
      </c>
      <c r="B4">
        <v>0</v>
      </c>
      <c r="C4">
        <v>28</v>
      </c>
      <c r="F4">
        <v>146</v>
      </c>
    </row>
    <row r="5" spans="1:6" x14ac:dyDescent="0.25">
      <c r="A5">
        <v>7716</v>
      </c>
      <c r="B5">
        <v>0</v>
      </c>
      <c r="C5">
        <v>216</v>
      </c>
      <c r="F5" t="s">
        <v>103</v>
      </c>
    </row>
    <row r="6" spans="1:6" x14ac:dyDescent="0.25">
      <c r="A6">
        <v>40</v>
      </c>
      <c r="B6">
        <v>0</v>
      </c>
      <c r="C6">
        <v>259</v>
      </c>
      <c r="F6" t="s">
        <v>104</v>
      </c>
    </row>
    <row r="7" spans="1:6" x14ac:dyDescent="0.25">
      <c r="A7">
        <v>5340</v>
      </c>
      <c r="B7">
        <v>0</v>
      </c>
      <c r="C7">
        <v>11931</v>
      </c>
      <c r="F7" t="s">
        <v>105</v>
      </c>
    </row>
    <row r="8" spans="1:6" x14ac:dyDescent="0.25">
      <c r="A8">
        <v>621</v>
      </c>
      <c r="B8">
        <v>0</v>
      </c>
      <c r="C8">
        <v>802</v>
      </c>
      <c r="D8">
        <v>3080</v>
      </c>
      <c r="E8">
        <v>4076</v>
      </c>
      <c r="F8" t="s">
        <v>106</v>
      </c>
    </row>
    <row r="11" spans="1:6" x14ac:dyDescent="0.25">
      <c r="A11">
        <f>SUM(A2:A10)</f>
        <v>94465</v>
      </c>
      <c r="B11">
        <f>SUM(B2:B10)</f>
        <v>16637</v>
      </c>
      <c r="C11">
        <f>SUM(C2:C10)</f>
        <v>15667</v>
      </c>
      <c r="D11">
        <f>SUM(D2:D10)</f>
        <v>3080</v>
      </c>
      <c r="E11">
        <f>SUM(E2:E10)</f>
        <v>4076</v>
      </c>
    </row>
    <row r="14" spans="1:6" x14ac:dyDescent="0.25">
      <c r="A14" t="s">
        <v>101</v>
      </c>
      <c r="B14">
        <f>A11+B11+D11</f>
        <v>114182</v>
      </c>
      <c r="E14" t="s">
        <v>4</v>
      </c>
      <c r="F14">
        <f>B14-C11</f>
        <v>98515</v>
      </c>
    </row>
    <row r="17" spans="1:6" x14ac:dyDescent="0.25">
      <c r="A17" t="s">
        <v>107</v>
      </c>
      <c r="C17" t="s">
        <v>69</v>
      </c>
      <c r="D17" t="s">
        <v>66</v>
      </c>
      <c r="E17">
        <v>146</v>
      </c>
      <c r="F17" t="s">
        <v>79</v>
      </c>
    </row>
    <row r="18" spans="1:6" x14ac:dyDescent="0.25">
      <c r="A18" t="s">
        <v>102</v>
      </c>
      <c r="C18">
        <f>A2+A5+A6+A8+B11+D8</f>
        <v>100836</v>
      </c>
      <c r="D18">
        <f>A3</f>
        <v>7124</v>
      </c>
      <c r="E18">
        <f>A4</f>
        <v>882</v>
      </c>
      <c r="F18">
        <f>SUM(C18:E18)</f>
        <v>108842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F52C396F995CA41B0028D19B3C8E7AA" ma:contentTypeVersion="9" ma:contentTypeDescription="Create a new document." ma:contentTypeScope="" ma:versionID="9f6a9118f0886fdcfb896e951c4bd101">
  <xsd:schema xmlns:xsd="http://www.w3.org/2001/XMLSchema" xmlns:xs="http://www.w3.org/2001/XMLSchema" xmlns:p="http://schemas.microsoft.com/office/2006/metadata/properties" xmlns:ns2="dfcfe2a4-78c4-4618-87c6-2ede5d81df59" xmlns:ns3="9c16dc54-5a24-4afd-a61c-664ec7eab416" targetNamespace="http://schemas.microsoft.com/office/2006/metadata/properties" ma:root="true" ma:fieldsID="98c0ec96503409dca92c62510f40da36" ns2:_="" ns3:_="">
    <xsd:import namespace="dfcfe2a4-78c4-4618-87c6-2ede5d81df59"/>
    <xsd:import namespace="9c16dc54-5a24-4afd-a61c-664ec7eab416"/>
    <xsd:element name="properties">
      <xsd:complexType>
        <xsd:sequence>
          <xsd:element name="documentManagement">
            <xsd:complexType>
              <xsd:all>
                <xsd:element ref="ns2:Date" minOccurs="0"/>
                <xsd:element ref="ns2:Letting_x0020_Date" minOccurs="0"/>
                <xsd:element ref="ns2:Letting_x0020_Date_x003a_Title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cfe2a4-78c4-4618-87c6-2ede5d81df59" elementFormDefault="qualified">
    <xsd:import namespace="http://schemas.microsoft.com/office/2006/documentManagement/types"/>
    <xsd:import namespace="http://schemas.microsoft.com/office/infopath/2007/PartnerControls"/>
    <xsd:element name="Date" ma:index="2" nillable="true" ma:displayName="Date" ma:default="[today]" ma:format="DateOnly" ma:internalName="Date" ma:readOnly="false">
      <xsd:simpleType>
        <xsd:restriction base="dms:DateTime"/>
      </xsd:simpleType>
    </xsd:element>
    <xsd:element name="Letting_x0020_Date" ma:index="3" nillable="true" ma:displayName="Letting Date" ma:list="{23c45ea9-9303-4740-a1d8-eb69368457e0}" ma:internalName="Letting_x0020_Date" ma:readOnly="false" ma:showField="Letting_x0020_Date">
      <xsd:simpleType>
        <xsd:restriction base="dms:Lookup"/>
      </xsd:simpleType>
    </xsd:element>
    <xsd:element name="Letting_x0020_Date_x003a_Title" ma:index="6" nillable="true" ma:displayName="Letting Date:Title" ma:list="{23c45ea9-9303-4740-a1d8-eb69368457e0}" ma:internalName="Letting_x0020_Date_x003a_Title" ma:readOnly="true" ma:showField="Title" ma:web="414c989b-f62e-465c-b29e-50aa05b53d7e">
      <xsd:simpleType>
        <xsd:restriction base="dms:Lookup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16dc54-5a24-4afd-a61c-664ec7eab416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ate xmlns="dfcfe2a4-78c4-4618-87c6-2ede5d81df59">2026-03-18T04:00:00+00:00</Date>
    <Letting_x0020_Date xmlns="dfcfe2a4-78c4-4618-87c6-2ede5d81df59">277</Letting_x0020_Date>
  </documentManagement>
</p:properties>
</file>

<file path=customXml/itemProps1.xml><?xml version="1.0" encoding="utf-8"?>
<ds:datastoreItem xmlns:ds="http://schemas.openxmlformats.org/officeDocument/2006/customXml" ds:itemID="{663D4CB0-8EB9-4122-8966-25C0742EF389}"/>
</file>

<file path=customXml/itemProps2.xml><?xml version="1.0" encoding="utf-8"?>
<ds:datastoreItem xmlns:ds="http://schemas.openxmlformats.org/officeDocument/2006/customXml" ds:itemID="{CEF639F7-0268-428D-84FB-1078BD725C28}"/>
</file>

<file path=customXml/itemProps3.xml><?xml version="1.0" encoding="utf-8"?>
<ds:datastoreItem xmlns:ds="http://schemas.openxmlformats.org/officeDocument/2006/customXml" ds:itemID="{28355B57-9935-47C8-83F3-976F86F68A0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2</vt:i4>
      </vt:variant>
    </vt:vector>
  </HeadingPairs>
  <TitlesOfParts>
    <vt:vector size="11" baseType="lpstr">
      <vt:lpstr>Allen Ln</vt:lpstr>
      <vt:lpstr>Commerce</vt:lpstr>
      <vt:lpstr>KY 146</vt:lpstr>
      <vt:lpstr>CSX Runaround</vt:lpstr>
      <vt:lpstr>CSX Approach</vt:lpstr>
      <vt:lpstr>Entr, Artisan, Temp Xing</vt:lpstr>
      <vt:lpstr>PROJ TOTALS</vt:lpstr>
      <vt:lpstr>Verify extras</vt:lpstr>
      <vt:lpstr>Sheet1</vt:lpstr>
      <vt:lpstr>'Allen Ln'!Print_Area</vt:lpstr>
      <vt:lpstr>Commerce!Print_Titles</vt:lpstr>
    </vt:vector>
  </TitlesOfParts>
  <Company>DLZ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Call 201 - CID 26-1505 - Oldham County - 2026-03-16 Final Earthwork Calcs</dc:title>
  <dc:creator>Andrew Parr</dc:creator>
  <cp:lastModifiedBy>O'Neal, Sheree A (KYTC)</cp:lastModifiedBy>
  <cp:lastPrinted>2017-04-11T18:48:55Z</cp:lastPrinted>
  <dcterms:created xsi:type="dcterms:W3CDTF">2013-08-30T17:11:49Z</dcterms:created>
  <dcterms:modified xsi:type="dcterms:W3CDTF">2026-03-18T19:00:24Z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older_Number">
    <vt:lpwstr/>
  </property>
  <property fmtid="{D5CDD505-2E9C-101B-9397-08002B2CF9AE}" pid="3" name="Folder_Code">
    <vt:lpwstr/>
  </property>
  <property fmtid="{D5CDD505-2E9C-101B-9397-08002B2CF9AE}" pid="4" name="Folder_Name">
    <vt:lpwstr/>
  </property>
  <property fmtid="{D5CDD505-2E9C-101B-9397-08002B2CF9AE}" pid="5" name="Folder_Description">
    <vt:lpwstr/>
  </property>
  <property fmtid="{D5CDD505-2E9C-101B-9397-08002B2CF9AE}" pid="6" name="/Folder_Name/">
    <vt:lpwstr/>
  </property>
  <property fmtid="{D5CDD505-2E9C-101B-9397-08002B2CF9AE}" pid="7" name="/Folder_Description/">
    <vt:lpwstr/>
  </property>
  <property fmtid="{D5CDD505-2E9C-101B-9397-08002B2CF9AE}" pid="8" name="Folder_Version">
    <vt:lpwstr/>
  </property>
  <property fmtid="{D5CDD505-2E9C-101B-9397-08002B2CF9AE}" pid="9" name="Folder_VersionSeq">
    <vt:lpwstr/>
  </property>
  <property fmtid="{D5CDD505-2E9C-101B-9397-08002B2CF9AE}" pid="10" name="Folder_Manager">
    <vt:lpwstr/>
  </property>
  <property fmtid="{D5CDD505-2E9C-101B-9397-08002B2CF9AE}" pid="11" name="Folder_ManagerDesc">
    <vt:lpwstr/>
  </property>
  <property fmtid="{D5CDD505-2E9C-101B-9397-08002B2CF9AE}" pid="12" name="Folder_Storage">
    <vt:lpwstr/>
  </property>
  <property fmtid="{D5CDD505-2E9C-101B-9397-08002B2CF9AE}" pid="13" name="Folder_StorageDesc">
    <vt:lpwstr/>
  </property>
  <property fmtid="{D5CDD505-2E9C-101B-9397-08002B2CF9AE}" pid="14" name="Folder_Creator">
    <vt:lpwstr/>
  </property>
  <property fmtid="{D5CDD505-2E9C-101B-9397-08002B2CF9AE}" pid="15" name="Folder_CreatorDesc">
    <vt:lpwstr/>
  </property>
  <property fmtid="{D5CDD505-2E9C-101B-9397-08002B2CF9AE}" pid="16" name="Folder_CreateDate">
    <vt:lpwstr/>
  </property>
  <property fmtid="{D5CDD505-2E9C-101B-9397-08002B2CF9AE}" pid="17" name="Folder_Updater">
    <vt:lpwstr/>
  </property>
  <property fmtid="{D5CDD505-2E9C-101B-9397-08002B2CF9AE}" pid="18" name="Folder_UpdaterDesc">
    <vt:lpwstr/>
  </property>
  <property fmtid="{D5CDD505-2E9C-101B-9397-08002B2CF9AE}" pid="19" name="Folder_UpdateDate">
    <vt:lpwstr/>
  </property>
  <property fmtid="{D5CDD505-2E9C-101B-9397-08002B2CF9AE}" pid="20" name="Document_Number">
    <vt:lpwstr/>
  </property>
  <property fmtid="{D5CDD505-2E9C-101B-9397-08002B2CF9AE}" pid="21" name="Document_Name">
    <vt:lpwstr/>
  </property>
  <property fmtid="{D5CDD505-2E9C-101B-9397-08002B2CF9AE}" pid="22" name="Document_FileName">
    <vt:lpwstr/>
  </property>
  <property fmtid="{D5CDD505-2E9C-101B-9397-08002B2CF9AE}" pid="23" name="Document_Version">
    <vt:lpwstr/>
  </property>
  <property fmtid="{D5CDD505-2E9C-101B-9397-08002B2CF9AE}" pid="24" name="Document_VersionSeq">
    <vt:lpwstr/>
  </property>
  <property fmtid="{D5CDD505-2E9C-101B-9397-08002B2CF9AE}" pid="25" name="Document_Creator">
    <vt:lpwstr/>
  </property>
  <property fmtid="{D5CDD505-2E9C-101B-9397-08002B2CF9AE}" pid="26" name="Document_CreatorDesc">
    <vt:lpwstr/>
  </property>
  <property fmtid="{D5CDD505-2E9C-101B-9397-08002B2CF9AE}" pid="27" name="Document_CreateDate">
    <vt:lpwstr/>
  </property>
  <property fmtid="{D5CDD505-2E9C-101B-9397-08002B2CF9AE}" pid="28" name="Document_Updater">
    <vt:lpwstr/>
  </property>
  <property fmtid="{D5CDD505-2E9C-101B-9397-08002B2CF9AE}" pid="29" name="Document_UpdaterDesc">
    <vt:lpwstr/>
  </property>
  <property fmtid="{D5CDD505-2E9C-101B-9397-08002B2CF9AE}" pid="30" name="Document_UpdateDate">
    <vt:lpwstr/>
  </property>
  <property fmtid="{D5CDD505-2E9C-101B-9397-08002B2CF9AE}" pid="31" name="Document_Size">
    <vt:lpwstr/>
  </property>
  <property fmtid="{D5CDD505-2E9C-101B-9397-08002B2CF9AE}" pid="32" name="Document_Storage">
    <vt:lpwstr/>
  </property>
  <property fmtid="{D5CDD505-2E9C-101B-9397-08002B2CF9AE}" pid="33" name="Document_StorageDesc">
    <vt:lpwstr/>
  </property>
  <property fmtid="{D5CDD505-2E9C-101B-9397-08002B2CF9AE}" pid="34" name="Document_Department">
    <vt:lpwstr/>
  </property>
  <property fmtid="{D5CDD505-2E9C-101B-9397-08002B2CF9AE}" pid="35" name="Document_DepartmentDesc">
    <vt:lpwstr/>
  </property>
  <property fmtid="{D5CDD505-2E9C-101B-9397-08002B2CF9AE}" pid="36" name="ContentTypeId">
    <vt:lpwstr>0x010100BF52C396F995CA41B0028D19B3C8E7AA</vt:lpwstr>
  </property>
</Properties>
</file>